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12"/>
  <workbookPr date1904="1" showInkAnnotation="0" codeName="ThisWorkbook" checkCompatibility="1" autoCompressPictures="0"/>
  <mc:AlternateContent xmlns:mc="http://schemas.openxmlformats.org/markup-compatibility/2006">
    <mc:Choice Requires="x15">
      <x15ac:absPath xmlns:x15ac="http://schemas.microsoft.com/office/spreadsheetml/2010/11/ac" url="/Users/kyle/Desktop/MultiFlow Reports for Website/"/>
    </mc:Choice>
  </mc:AlternateContent>
  <xr:revisionPtr revIDLastSave="0" documentId="13_ncr:1_{48DEF89E-A5BE-0E44-9C2B-6B92CF408C72}" xr6:coauthVersionLast="36" xr6:coauthVersionMax="36" xr10:uidLastSave="{00000000-0000-0000-0000-000000000000}"/>
  <bookViews>
    <workbookView xWindow="280" yWindow="460" windowWidth="33000" windowHeight="19360" tabRatio="802" activeTab="1" xr2:uid="{00000000-000D-0000-FFFF-FFFF00000000}"/>
  </bookViews>
  <sheets>
    <sheet name="1 - Quality Control" sheetId="17" r:id="rId1"/>
    <sheet name="2 - 4 Hr Raw Data" sheetId="3" r:id="rId2"/>
    <sheet name="3 - 24 Hr Raw Data" sheetId="12" r:id="rId3"/>
    <sheet name="4 - 4 Hr Calc Data" sheetId="4" r:id="rId4"/>
    <sheet name="5 - 24 Hr Calc Data" sheetId="2" r:id="rId5"/>
    <sheet name="6 - Summary" sheetId="11" r:id="rId6"/>
  </sheets>
  <definedNames>
    <definedName name="_xlnm.Print_Area" localSheetId="0">'1 - Quality Control'!$A$1:$S$59</definedName>
    <definedName name="_xlnm.Print_Area" localSheetId="1">'2 - 4 Hr Raw Data'!$A$1:$Q$103</definedName>
    <definedName name="_xlnm.Print_Area" localSheetId="2">'3 - 24 Hr Raw Data'!$A$1:$Q$103</definedName>
    <definedName name="_xlnm.Print_Area" localSheetId="3">'4 - 4 Hr Calc Data'!$A$1:$U$107</definedName>
    <definedName name="_xlnm.Print_Area" localSheetId="4">'5 - 24 Hr Calc Data'!$A$1:$U$107</definedName>
    <definedName name="_xlnm.Print_Area" localSheetId="5">'6 - Summary'!$A$1:$Q$101</definedName>
    <definedName name="_xlnm.Print_Titles" localSheetId="1">'2 - 4 Hr Raw Data'!$A:$A,'2 - 4 Hr Raw Data'!$1:$7</definedName>
    <definedName name="_xlnm.Print_Titles" localSheetId="2">'3 - 24 Hr Raw Data'!$A:$A,'3 - 24 Hr Raw Data'!$1:$7</definedName>
    <definedName name="_xlnm.Print_Titles" localSheetId="3">'4 - 4 Hr Calc Data'!$A:$B,'4 - 4 Hr Calc Data'!$1:$11</definedName>
    <definedName name="_xlnm.Print_Titles" localSheetId="4">'5 - 24 Hr Calc Data'!$A:$B,'5 - 24 Hr Calc Data'!$1:$11</definedName>
    <definedName name="_xlnm.Print_Titles" localSheetId="5">'6 - Summary'!$1:$5</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G3" i="2" l="1"/>
  <c r="B7" i="3"/>
  <c r="G8" i="17" s="1"/>
  <c r="D9" i="17" s="1"/>
  <c r="B7" i="12"/>
  <c r="M44" i="17" s="1"/>
  <c r="D7" i="3"/>
  <c r="K18" i="17" s="1"/>
  <c r="E7" i="3"/>
  <c r="K19" i="17" s="1"/>
  <c r="F7" i="3"/>
  <c r="K20" i="17" s="1"/>
  <c r="C7" i="3"/>
  <c r="K21" i="17" s="1"/>
  <c r="C7" i="12"/>
  <c r="M57" i="17" s="1"/>
  <c r="D7" i="12"/>
  <c r="M54" i="17" s="1"/>
  <c r="E7" i="12"/>
  <c r="M55" i="17" s="1"/>
  <c r="F7" i="12"/>
  <c r="M56" i="17" s="1"/>
  <c r="G4" i="2"/>
  <c r="A13" i="2"/>
  <c r="C13" i="2" s="1"/>
  <c r="A14" i="2"/>
  <c r="C14" i="2" s="1"/>
  <c r="A15" i="2"/>
  <c r="C15" i="2" s="1"/>
  <c r="A16" i="2"/>
  <c r="C16" i="2" s="1"/>
  <c r="A17" i="2"/>
  <c r="C17" i="2" s="1"/>
  <c r="A18" i="2"/>
  <c r="C18" i="2" s="1"/>
  <c r="A19" i="2"/>
  <c r="C19" i="2" s="1"/>
  <c r="A20" i="2"/>
  <c r="C20" i="2" s="1"/>
  <c r="A21" i="2"/>
  <c r="C21" i="2" s="1"/>
  <c r="A22" i="2"/>
  <c r="C22" i="2" s="1"/>
  <c r="A23" i="2"/>
  <c r="C23" i="2" s="1"/>
  <c r="A24" i="2"/>
  <c r="C24" i="2" s="1"/>
  <c r="A25" i="2"/>
  <c r="C25" i="2" s="1"/>
  <c r="A26" i="2"/>
  <c r="C26" i="2" s="1"/>
  <c r="A27" i="2"/>
  <c r="C27" i="2" s="1"/>
  <c r="A28" i="2"/>
  <c r="C28" i="2" s="1"/>
  <c r="A29" i="2"/>
  <c r="C29" i="2" s="1"/>
  <c r="A30" i="2"/>
  <c r="C30" i="2" s="1"/>
  <c r="A31" i="2"/>
  <c r="C31" i="2" s="1"/>
  <c r="A32" i="2"/>
  <c r="C32" i="2" s="1"/>
  <c r="A33" i="2"/>
  <c r="C33" i="2" s="1"/>
  <c r="A34" i="2"/>
  <c r="C34" i="2" s="1"/>
  <c r="A35" i="2"/>
  <c r="C35" i="2" s="1"/>
  <c r="A36" i="2"/>
  <c r="C36" i="2" s="1"/>
  <c r="A37" i="2"/>
  <c r="C37" i="2" s="1"/>
  <c r="A38" i="2"/>
  <c r="C38" i="2" s="1"/>
  <c r="A39" i="2"/>
  <c r="C39" i="2" s="1"/>
  <c r="A40" i="2"/>
  <c r="C40" i="2" s="1"/>
  <c r="A41" i="2"/>
  <c r="C41" i="2" s="1"/>
  <c r="A42" i="2"/>
  <c r="C42" i="2" s="1"/>
  <c r="A43" i="2"/>
  <c r="C43" i="2" s="1"/>
  <c r="A44" i="2"/>
  <c r="C44" i="2" s="1"/>
  <c r="A45" i="2"/>
  <c r="C45" i="2" s="1"/>
  <c r="A46" i="2"/>
  <c r="C46" i="2" s="1"/>
  <c r="A47" i="2"/>
  <c r="C47" i="2" s="1"/>
  <c r="A48" i="2"/>
  <c r="C48" i="2" s="1"/>
  <c r="A49" i="2"/>
  <c r="C49" i="2" s="1"/>
  <c r="A50" i="2"/>
  <c r="C50" i="2" s="1"/>
  <c r="A51" i="2"/>
  <c r="C51" i="2" s="1"/>
  <c r="A52" i="2"/>
  <c r="C52" i="2" s="1"/>
  <c r="A53" i="2"/>
  <c r="C53" i="2" s="1"/>
  <c r="A54" i="2"/>
  <c r="C54" i="2" s="1"/>
  <c r="A55" i="2"/>
  <c r="C55" i="2" s="1"/>
  <c r="A56" i="2"/>
  <c r="C56" i="2" s="1"/>
  <c r="A57" i="2"/>
  <c r="C57" i="2" s="1"/>
  <c r="A58" i="2"/>
  <c r="C58" i="2" s="1"/>
  <c r="A59" i="2"/>
  <c r="C59" i="2" s="1"/>
  <c r="A12" i="2"/>
  <c r="C12" i="2" s="1"/>
  <c r="A60" i="2"/>
  <c r="C60" i="2" s="1"/>
  <c r="A61" i="2"/>
  <c r="C61" i="2" s="1"/>
  <c r="A62" i="2"/>
  <c r="C62" i="2" s="1"/>
  <c r="A63" i="2"/>
  <c r="C63" i="2" s="1"/>
  <c r="A64" i="2"/>
  <c r="C64" i="2" s="1"/>
  <c r="A65" i="2"/>
  <c r="C65" i="2" s="1"/>
  <c r="A66" i="2"/>
  <c r="C66" i="2" s="1"/>
  <c r="A67" i="2"/>
  <c r="C67" i="2" s="1"/>
  <c r="A68" i="2"/>
  <c r="C68" i="2" s="1"/>
  <c r="A69" i="2"/>
  <c r="C69" i="2" s="1"/>
  <c r="A70" i="2"/>
  <c r="C70" i="2" s="1"/>
  <c r="A71" i="2"/>
  <c r="C71" i="2" s="1"/>
  <c r="A72" i="2"/>
  <c r="C72" i="2" s="1"/>
  <c r="A73" i="2"/>
  <c r="C73" i="2" s="1"/>
  <c r="A74" i="2"/>
  <c r="C74" i="2" s="1"/>
  <c r="A75" i="2"/>
  <c r="C75" i="2" s="1"/>
  <c r="A76" i="2"/>
  <c r="C76" i="2" s="1"/>
  <c r="A77" i="2"/>
  <c r="C77" i="2" s="1"/>
  <c r="A78" i="2"/>
  <c r="C78" i="2" s="1"/>
  <c r="A79" i="2"/>
  <c r="C79" i="2" s="1"/>
  <c r="A80" i="2"/>
  <c r="C80" i="2" s="1"/>
  <c r="A81" i="2"/>
  <c r="C81" i="2" s="1"/>
  <c r="A82" i="2"/>
  <c r="C82" i="2" s="1"/>
  <c r="A83" i="2"/>
  <c r="C83" i="2" s="1"/>
  <c r="A84" i="2"/>
  <c r="C84" i="2" s="1"/>
  <c r="A85" i="2"/>
  <c r="C85" i="2" s="1"/>
  <c r="A86" i="2"/>
  <c r="C86" i="2" s="1"/>
  <c r="A87" i="2"/>
  <c r="C87" i="2" s="1"/>
  <c r="A88" i="2"/>
  <c r="C88" i="2" s="1"/>
  <c r="A89" i="2"/>
  <c r="C89" i="2" s="1"/>
  <c r="A90" i="2"/>
  <c r="C90" i="2" s="1"/>
  <c r="A91" i="2"/>
  <c r="C91" i="2" s="1"/>
  <c r="A92" i="2"/>
  <c r="C92" i="2" s="1"/>
  <c r="A93" i="2"/>
  <c r="C93" i="2" s="1"/>
  <c r="A94" i="2"/>
  <c r="C94" i="2" s="1"/>
  <c r="A95" i="2"/>
  <c r="C95" i="2" s="1"/>
  <c r="A96" i="2"/>
  <c r="C96" i="2" s="1"/>
  <c r="A97" i="2"/>
  <c r="C97" i="2" s="1"/>
  <c r="A98" i="2"/>
  <c r="C98" i="2" s="1"/>
  <c r="A99" i="2"/>
  <c r="C99" i="2" s="1"/>
  <c r="A100" i="2"/>
  <c r="C100" i="2" s="1"/>
  <c r="A101" i="2"/>
  <c r="C101" i="2" s="1"/>
  <c r="A102" i="2"/>
  <c r="C102" i="2" s="1"/>
  <c r="A103" i="2"/>
  <c r="C103" i="2" s="1"/>
  <c r="A104" i="2"/>
  <c r="C104" i="2" s="1"/>
  <c r="A105" i="2"/>
  <c r="C105" i="2" s="1"/>
  <c r="A106" i="2"/>
  <c r="C106" i="2" s="1"/>
  <c r="A107" i="2"/>
  <c r="C107" i="2" s="1"/>
  <c r="B13" i="2"/>
  <c r="C7" i="11" s="1"/>
  <c r="B14" i="2"/>
  <c r="C8" i="11" s="1"/>
  <c r="B15" i="2"/>
  <c r="C9" i="11" s="1"/>
  <c r="B16" i="2"/>
  <c r="C10" i="11" s="1"/>
  <c r="B17" i="2"/>
  <c r="B18" i="2"/>
  <c r="B19" i="2"/>
  <c r="B20" i="2"/>
  <c r="C14" i="11" s="1"/>
  <c r="B21" i="2"/>
  <c r="B22" i="2"/>
  <c r="C16" i="11" s="1"/>
  <c r="B25" i="2"/>
  <c r="C19" i="11" s="1"/>
  <c r="B26" i="2"/>
  <c r="B27" i="2"/>
  <c r="B33" i="2"/>
  <c r="C27" i="11" s="1"/>
  <c r="B34" i="2"/>
  <c r="B35" i="2"/>
  <c r="B41" i="2"/>
  <c r="C35" i="11" s="1"/>
  <c r="B42" i="2"/>
  <c r="C36" i="11" s="1"/>
  <c r="B43" i="2"/>
  <c r="B49" i="2"/>
  <c r="C43" i="11" s="1"/>
  <c r="B50" i="2"/>
  <c r="C44" i="11" s="1"/>
  <c r="B51" i="2"/>
  <c r="B57" i="2"/>
  <c r="C51" i="11" s="1"/>
  <c r="B58" i="2"/>
  <c r="C52" i="11" s="1"/>
  <c r="B59" i="2"/>
  <c r="C53" i="11" s="1"/>
  <c r="B64" i="2"/>
  <c r="C58" i="11" s="1"/>
  <c r="B65" i="2"/>
  <c r="C59" i="11" s="1"/>
  <c r="B66" i="2"/>
  <c r="C60" i="11" s="1"/>
  <c r="B67" i="2"/>
  <c r="C61" i="11" s="1"/>
  <c r="B68" i="2"/>
  <c r="C62" i="11" s="1"/>
  <c r="B72" i="2"/>
  <c r="B73" i="2"/>
  <c r="B75" i="2"/>
  <c r="B77" i="2"/>
  <c r="C71" i="11" s="1"/>
  <c r="B78" i="2"/>
  <c r="C72" i="11" s="1"/>
  <c r="B79" i="2"/>
  <c r="C73" i="11" s="1"/>
  <c r="B80" i="2"/>
  <c r="B81" i="2"/>
  <c r="B82" i="2"/>
  <c r="B83" i="2"/>
  <c r="B84" i="2"/>
  <c r="C78" i="11" s="1"/>
  <c r="B85" i="2"/>
  <c r="C79" i="11" s="1"/>
  <c r="B88" i="2"/>
  <c r="C82" i="11" s="1"/>
  <c r="B89" i="2"/>
  <c r="B96" i="2"/>
  <c r="C90" i="11" s="1"/>
  <c r="B97" i="2"/>
  <c r="B98" i="2"/>
  <c r="C92" i="11" s="1"/>
  <c r="B104" i="2"/>
  <c r="C98" i="11" s="1"/>
  <c r="B105" i="2"/>
  <c r="C99" i="11" s="1"/>
  <c r="B107" i="2"/>
  <c r="B12" i="2"/>
  <c r="C6" i="11" s="1"/>
  <c r="G5" i="2"/>
  <c r="G6" i="2"/>
  <c r="A14" i="4"/>
  <c r="A15" i="4"/>
  <c r="A16" i="4"/>
  <c r="A17" i="4"/>
  <c r="A11" i="11" s="1"/>
  <c r="A18" i="4"/>
  <c r="C18" i="4" s="1"/>
  <c r="A19" i="4"/>
  <c r="A13" i="11" s="1"/>
  <c r="A20" i="4"/>
  <c r="A21" i="4"/>
  <c r="A15" i="11" s="1"/>
  <c r="A22" i="4"/>
  <c r="A16" i="11" s="1"/>
  <c r="A23" i="4"/>
  <c r="A24" i="4"/>
  <c r="C24" i="4" s="1"/>
  <c r="A25" i="4"/>
  <c r="A19" i="11" s="1"/>
  <c r="A26" i="4"/>
  <c r="C26" i="4" s="1"/>
  <c r="A27" i="4"/>
  <c r="C27" i="4" s="1"/>
  <c r="A28" i="4"/>
  <c r="C28" i="4" s="1"/>
  <c r="A29" i="4"/>
  <c r="A30" i="4"/>
  <c r="A31" i="4"/>
  <c r="A32" i="4"/>
  <c r="C32" i="4" s="1"/>
  <c r="A33" i="4"/>
  <c r="C33" i="4" s="1"/>
  <c r="A34" i="4"/>
  <c r="A28" i="11" s="1"/>
  <c r="A35" i="4"/>
  <c r="A29" i="11" s="1"/>
  <c r="A36" i="4"/>
  <c r="A30" i="11" s="1"/>
  <c r="A37" i="4"/>
  <c r="A38" i="4"/>
  <c r="A32" i="11" s="1"/>
  <c r="A39" i="4"/>
  <c r="C39" i="4" s="1"/>
  <c r="A40" i="4"/>
  <c r="C40" i="4" s="1"/>
  <c r="A41" i="4"/>
  <c r="A35" i="11" s="1"/>
  <c r="A42" i="4"/>
  <c r="A36" i="11" s="1"/>
  <c r="A43" i="4"/>
  <c r="C43" i="4" s="1"/>
  <c r="A44" i="4"/>
  <c r="C44" i="4" s="1"/>
  <c r="A45" i="4"/>
  <c r="C45" i="4" s="1"/>
  <c r="A46" i="4"/>
  <c r="C46" i="4" s="1"/>
  <c r="A47" i="4"/>
  <c r="C47" i="4" s="1"/>
  <c r="A48" i="4"/>
  <c r="A42" i="11" s="1"/>
  <c r="A49" i="4"/>
  <c r="A43" i="11" s="1"/>
  <c r="A50" i="4"/>
  <c r="A44" i="11" s="1"/>
  <c r="A51" i="4"/>
  <c r="A45" i="11" s="1"/>
  <c r="A52" i="4"/>
  <c r="A53" i="4"/>
  <c r="A54" i="4"/>
  <c r="C54" i="4" s="1"/>
  <c r="A55" i="4"/>
  <c r="A49" i="11" s="1"/>
  <c r="A56" i="4"/>
  <c r="C56" i="4" s="1"/>
  <c r="A57" i="4"/>
  <c r="A51" i="11" s="1"/>
  <c r="A58" i="4"/>
  <c r="C58" i="4" s="1"/>
  <c r="A59" i="4"/>
  <c r="C59" i="4" s="1"/>
  <c r="A60" i="4"/>
  <c r="A61" i="4"/>
  <c r="C61" i="4" s="1"/>
  <c r="A62" i="4"/>
  <c r="A63" i="4"/>
  <c r="C63" i="4" s="1"/>
  <c r="A64" i="4"/>
  <c r="A58" i="11" s="1"/>
  <c r="A65" i="4"/>
  <c r="C65" i="4" s="1"/>
  <c r="A66" i="4"/>
  <c r="A60" i="11" s="1"/>
  <c r="A67" i="4"/>
  <c r="A61" i="11" s="1"/>
  <c r="A68" i="4"/>
  <c r="A69" i="4"/>
  <c r="C69" i="4" s="1"/>
  <c r="A70" i="4"/>
  <c r="A64" i="11" s="1"/>
  <c r="A71" i="4"/>
  <c r="C71" i="4" s="1"/>
  <c r="A72" i="4"/>
  <c r="A66" i="11" s="1"/>
  <c r="A73" i="4"/>
  <c r="C73" i="4" s="1"/>
  <c r="A74" i="4"/>
  <c r="C74" i="4" s="1"/>
  <c r="A75" i="4"/>
  <c r="C75" i="4" s="1"/>
  <c r="A76" i="4"/>
  <c r="A77" i="4"/>
  <c r="A78" i="4"/>
  <c r="A79" i="4"/>
  <c r="C79" i="4" s="1"/>
  <c r="A80" i="4"/>
  <c r="C80" i="4" s="1"/>
  <c r="A81" i="4"/>
  <c r="A75" i="11" s="1"/>
  <c r="A82" i="4"/>
  <c r="C82" i="4" s="1"/>
  <c r="A83" i="4"/>
  <c r="A77" i="11" s="1"/>
  <c r="A84" i="4"/>
  <c r="A78" i="11" s="1"/>
  <c r="A85" i="4"/>
  <c r="A79" i="11" s="1"/>
  <c r="A86" i="4"/>
  <c r="A80" i="11" s="1"/>
  <c r="A87" i="4"/>
  <c r="A81" i="11" s="1"/>
  <c r="A88" i="4"/>
  <c r="A82" i="11" s="1"/>
  <c r="A89" i="4"/>
  <c r="A83" i="11" s="1"/>
  <c r="A90" i="4"/>
  <c r="A84" i="11" s="1"/>
  <c r="A91" i="4"/>
  <c r="C91" i="4" s="1"/>
  <c r="A92" i="4"/>
  <c r="C92" i="4" s="1"/>
  <c r="A93" i="4"/>
  <c r="A94" i="4"/>
  <c r="A95" i="4"/>
  <c r="A96" i="4"/>
  <c r="C96" i="4" s="1"/>
  <c r="A97" i="4"/>
  <c r="C97" i="4" s="1"/>
  <c r="A98" i="4"/>
  <c r="A92" i="11" s="1"/>
  <c r="A99" i="4"/>
  <c r="C99" i="4" s="1"/>
  <c r="A100" i="4"/>
  <c r="A101" i="4"/>
  <c r="A95" i="11" s="1"/>
  <c r="A102" i="4"/>
  <c r="A96" i="11" s="1"/>
  <c r="A103" i="4"/>
  <c r="A104" i="4"/>
  <c r="C104" i="4" s="1"/>
  <c r="A105" i="4"/>
  <c r="C105" i="4" s="1"/>
  <c r="A106" i="4"/>
  <c r="A100" i="11" s="1"/>
  <c r="A107" i="4"/>
  <c r="C107" i="4" s="1"/>
  <c r="A13" i="4"/>
  <c r="C13" i="4" s="1"/>
  <c r="A12" i="4"/>
  <c r="C14" i="4"/>
  <c r="C15" i="4"/>
  <c r="C16" i="4"/>
  <c r="C20" i="4"/>
  <c r="C21" i="4"/>
  <c r="C22" i="4"/>
  <c r="C23" i="4"/>
  <c r="C29" i="4"/>
  <c r="C30" i="4"/>
  <c r="C31" i="4"/>
  <c r="C36" i="4"/>
  <c r="C37" i="4"/>
  <c r="C38" i="4"/>
  <c r="C52" i="4"/>
  <c r="C53" i="4"/>
  <c r="C55" i="4"/>
  <c r="C60" i="4"/>
  <c r="C62" i="4"/>
  <c r="C68" i="4"/>
  <c r="C70" i="4"/>
  <c r="C76" i="4"/>
  <c r="C77" i="4"/>
  <c r="C78" i="4"/>
  <c r="C86" i="4"/>
  <c r="C87" i="4"/>
  <c r="C88" i="4"/>
  <c r="C89" i="4"/>
  <c r="C90" i="4"/>
  <c r="C93" i="4"/>
  <c r="C94" i="4"/>
  <c r="C95" i="4"/>
  <c r="C100" i="4"/>
  <c r="C101" i="4"/>
  <c r="C102" i="4"/>
  <c r="C103" i="4"/>
  <c r="C12" i="4"/>
  <c r="M5" i="2"/>
  <c r="S4" i="2"/>
  <c r="R19" i="17"/>
  <c r="R20" i="17"/>
  <c r="B7" i="11"/>
  <c r="B8" i="11"/>
  <c r="B9" i="11"/>
  <c r="B10" i="11"/>
  <c r="B11" i="11"/>
  <c r="B12" i="11"/>
  <c r="B13" i="11"/>
  <c r="B14" i="11"/>
  <c r="B15"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6" i="11"/>
  <c r="S6" i="2"/>
  <c r="S5" i="2"/>
  <c r="M6" i="2"/>
  <c r="G7" i="3"/>
  <c r="G7" i="12"/>
  <c r="H7" i="3"/>
  <c r="H7" i="12"/>
  <c r="C11" i="11"/>
  <c r="C12" i="11"/>
  <c r="C13" i="11"/>
  <c r="C37" i="11"/>
  <c r="C83" i="11"/>
  <c r="M7" i="12"/>
  <c r="L7" i="12"/>
  <c r="K7" i="12"/>
  <c r="J7" i="12"/>
  <c r="I7" i="12"/>
  <c r="I7" i="3"/>
  <c r="J7" i="3"/>
  <c r="K7" i="3"/>
  <c r="L7" i="3"/>
  <c r="M7" i="3"/>
  <c r="C15" i="11"/>
  <c r="C45" i="11"/>
  <c r="C20" i="11"/>
  <c r="C91" i="11"/>
  <c r="C21" i="11"/>
  <c r="C66" i="11"/>
  <c r="C67" i="11"/>
  <c r="C69" i="11"/>
  <c r="C28" i="11"/>
  <c r="C29" i="11"/>
  <c r="C74" i="11"/>
  <c r="C101" i="11"/>
  <c r="C75" i="11"/>
  <c r="C76" i="11"/>
  <c r="C77" i="11"/>
  <c r="R18" i="17"/>
  <c r="A99" i="11"/>
  <c r="A87" i="11"/>
  <c r="A97" i="11"/>
  <c r="A89" i="11"/>
  <c r="A94" i="11"/>
  <c r="A86" i="11"/>
  <c r="A88" i="11"/>
  <c r="A70" i="11"/>
  <c r="A54" i="11"/>
  <c r="A40" i="11"/>
  <c r="A14" i="11"/>
  <c r="A31" i="11"/>
  <c r="A48" i="11"/>
  <c r="A9" i="11"/>
  <c r="A33" i="11"/>
  <c r="A6" i="11"/>
  <c r="A71" i="11"/>
  <c r="A22" i="11"/>
  <c r="A10" i="11"/>
  <c r="A47" i="11"/>
  <c r="A7" i="11"/>
  <c r="A17" i="11"/>
  <c r="A57" i="11"/>
  <c r="A63" i="11"/>
  <c r="A62" i="11"/>
  <c r="A46" i="11"/>
  <c r="A34" i="11"/>
  <c r="A18" i="11"/>
  <c r="A8" i="11"/>
  <c r="A23" i="11"/>
  <c r="A72" i="11"/>
  <c r="A56" i="11"/>
  <c r="A41" i="11"/>
  <c r="A25" i="11"/>
  <c r="A53" i="11"/>
  <c r="A67" i="11"/>
  <c r="A55" i="11"/>
  <c r="A52" i="11"/>
  <c r="A39" i="11"/>
  <c r="A24" i="11"/>
  <c r="Q31" i="17"/>
  <c r="R32" i="17"/>
  <c r="Q29" i="17"/>
  <c r="R30" i="17"/>
  <c r="L29" i="17"/>
  <c r="L30" i="17"/>
  <c r="R31" i="17"/>
  <c r="N30" i="17"/>
  <c r="L31" i="17"/>
  <c r="N31" i="17"/>
  <c r="Q32" i="17"/>
  <c r="L32" i="17"/>
  <c r="R29" i="17"/>
  <c r="Q30" i="17"/>
  <c r="N32" i="17"/>
  <c r="N29" i="17"/>
  <c r="B87" i="2" l="1"/>
  <c r="C81" i="11" s="1"/>
  <c r="B32" i="2"/>
  <c r="C26" i="11" s="1"/>
  <c r="B24" i="2"/>
  <c r="C18" i="11" s="1"/>
  <c r="B31" i="2"/>
  <c r="C25" i="11" s="1"/>
  <c r="B40" i="2"/>
  <c r="C34" i="11" s="1"/>
  <c r="B47" i="2"/>
  <c r="C41" i="11" s="1"/>
  <c r="B30" i="2"/>
  <c r="C24" i="11" s="1"/>
  <c r="B103" i="2"/>
  <c r="C97" i="11" s="1"/>
  <c r="B46" i="2"/>
  <c r="C40" i="11" s="1"/>
  <c r="B29" i="2"/>
  <c r="C23" i="11" s="1"/>
  <c r="B101" i="2"/>
  <c r="C95" i="11" s="1"/>
  <c r="B93" i="2"/>
  <c r="C87" i="11" s="1"/>
  <c r="B63" i="2"/>
  <c r="C57" i="11" s="1"/>
  <c r="B53" i="2"/>
  <c r="C47" i="11" s="1"/>
  <c r="B45" i="2"/>
  <c r="C39" i="11" s="1"/>
  <c r="B36" i="2"/>
  <c r="C30" i="11" s="1"/>
  <c r="B28" i="2"/>
  <c r="C22" i="11" s="1"/>
  <c r="B48" i="2"/>
  <c r="C42" i="11" s="1"/>
  <c r="B95" i="2"/>
  <c r="C89" i="11" s="1"/>
  <c r="B56" i="2"/>
  <c r="C50" i="11" s="1"/>
  <c r="B37" i="2"/>
  <c r="C31" i="11" s="1"/>
  <c r="B100" i="2"/>
  <c r="C94" i="11" s="1"/>
  <c r="B91" i="2"/>
  <c r="C85" i="11" s="1"/>
  <c r="B71" i="2"/>
  <c r="C65" i="11" s="1"/>
  <c r="B62" i="2"/>
  <c r="C56" i="11" s="1"/>
  <c r="B52" i="2"/>
  <c r="C46" i="11" s="1"/>
  <c r="B44" i="2"/>
  <c r="C38" i="11" s="1"/>
  <c r="B38" i="2"/>
  <c r="C32" i="11" s="1"/>
  <c r="B94" i="2"/>
  <c r="C88" i="11" s="1"/>
  <c r="B54" i="2"/>
  <c r="C48" i="11" s="1"/>
  <c r="B99" i="2"/>
  <c r="C93" i="11" s="1"/>
  <c r="B69" i="2"/>
  <c r="C63" i="11" s="1"/>
  <c r="B61" i="2"/>
  <c r="C55" i="11" s="1"/>
  <c r="C41" i="4"/>
  <c r="A68" i="11"/>
  <c r="A69" i="11"/>
  <c r="C106" i="4"/>
  <c r="A21" i="11"/>
  <c r="A65" i="11"/>
  <c r="A50" i="11"/>
  <c r="A73" i="11"/>
  <c r="A98" i="11"/>
  <c r="C84" i="4"/>
  <c r="C72" i="4"/>
  <c r="C57" i="4"/>
  <c r="C25" i="4"/>
  <c r="C42" i="4"/>
  <c r="A20" i="11"/>
  <c r="A38" i="11"/>
  <c r="A37" i="11"/>
  <c r="A85" i="11"/>
  <c r="A101" i="11"/>
  <c r="C35" i="4"/>
  <c r="A93" i="11"/>
  <c r="C19" i="4"/>
  <c r="C51" i="4"/>
  <c r="A74" i="11"/>
  <c r="A27" i="11"/>
  <c r="C67" i="4"/>
  <c r="C85" i="4"/>
  <c r="C83" i="4"/>
  <c r="C17" i="4"/>
  <c r="C50" i="4"/>
  <c r="C49" i="4"/>
  <c r="A12" i="11"/>
  <c r="C66" i="4"/>
  <c r="C34" i="4"/>
  <c r="A91" i="11"/>
  <c r="G57" i="17"/>
  <c r="K57" i="17" s="1"/>
  <c r="A76" i="11"/>
  <c r="B23" i="2"/>
  <c r="C17" i="11" s="1"/>
  <c r="B102" i="2"/>
  <c r="C96" i="11" s="1"/>
  <c r="B86" i="2"/>
  <c r="C80" i="11" s="1"/>
  <c r="B70" i="2"/>
  <c r="C64" i="11" s="1"/>
  <c r="B55" i="2"/>
  <c r="C49" i="11" s="1"/>
  <c r="B39" i="2"/>
  <c r="C33" i="11" s="1"/>
  <c r="B92" i="2"/>
  <c r="C86" i="11" s="1"/>
  <c r="B76" i="2"/>
  <c r="C70" i="11" s="1"/>
  <c r="B60" i="2"/>
  <c r="C54" i="11" s="1"/>
  <c r="B106" i="2"/>
  <c r="C100" i="11" s="1"/>
  <c r="B90" i="2"/>
  <c r="C84" i="11" s="1"/>
  <c r="B74" i="2"/>
  <c r="C68" i="11" s="1"/>
  <c r="R21" i="17"/>
  <c r="D23" i="17" s="1"/>
  <c r="C81" i="4"/>
  <c r="C48" i="4"/>
  <c r="C98" i="4"/>
  <c r="A26" i="11"/>
  <c r="C64" i="4"/>
  <c r="A90" i="11"/>
  <c r="A59" i="11"/>
  <c r="G55" i="17"/>
  <c r="K55" i="17" s="1"/>
  <c r="I57" i="17"/>
  <c r="I55" i="17"/>
  <c r="G54" i="17"/>
  <c r="G44" i="17"/>
  <c r="I44" i="17" s="1"/>
  <c r="G56" i="17"/>
  <c r="I56" i="17" s="1"/>
  <c r="D22" i="17"/>
  <c r="Q57" i="17"/>
  <c r="R57" i="17"/>
  <c r="Q56" i="17"/>
  <c r="R56" i="17"/>
  <c r="Q55" i="17"/>
  <c r="R55" i="17"/>
  <c r="Q44" i="17"/>
  <c r="R44" i="17"/>
  <c r="Q54" i="17"/>
  <c r="R54" i="17"/>
  <c r="M8" i="17"/>
  <c r="D10" i="17" s="1"/>
  <c r="B3" i="17" s="1"/>
  <c r="K56" i="17"/>
  <c r="K44" i="17"/>
  <c r="S16" i="12" l="1"/>
  <c r="S9" i="12"/>
  <c r="S17" i="12"/>
  <c r="S25" i="12"/>
  <c r="S33" i="12"/>
  <c r="S41" i="12"/>
  <c r="S49" i="12"/>
  <c r="S57" i="12"/>
  <c r="S65" i="12"/>
  <c r="S73" i="12"/>
  <c r="S81" i="12"/>
  <c r="S89" i="12"/>
  <c r="S97" i="12"/>
  <c r="S48" i="12"/>
  <c r="S10" i="12"/>
  <c r="S18" i="12"/>
  <c r="S26" i="12"/>
  <c r="S34" i="12"/>
  <c r="S42" i="12"/>
  <c r="S50" i="12"/>
  <c r="S58" i="12"/>
  <c r="S66" i="12"/>
  <c r="S74" i="12"/>
  <c r="S82" i="12"/>
  <c r="S90" i="12"/>
  <c r="S98" i="12"/>
  <c r="S45" i="12"/>
  <c r="S80" i="12"/>
  <c r="S92" i="12"/>
  <c r="S37" i="12"/>
  <c r="S93" i="12"/>
  <c r="S11" i="12"/>
  <c r="S19" i="12"/>
  <c r="S27" i="12"/>
  <c r="S35" i="12"/>
  <c r="S43" i="12"/>
  <c r="S51" i="12"/>
  <c r="S59" i="12"/>
  <c r="S67" i="12"/>
  <c r="S75" i="12"/>
  <c r="S83" i="12"/>
  <c r="S91" i="12"/>
  <c r="S99" i="12"/>
  <c r="S100" i="12"/>
  <c r="S29" i="12"/>
  <c r="S101" i="12"/>
  <c r="S21" i="12"/>
  <c r="S77" i="12"/>
  <c r="S12" i="12"/>
  <c r="S20" i="12"/>
  <c r="S28" i="12"/>
  <c r="S36" i="12"/>
  <c r="S44" i="12"/>
  <c r="S52" i="12"/>
  <c r="S60" i="12"/>
  <c r="S68" i="12"/>
  <c r="S76" i="12"/>
  <c r="S84" i="12"/>
  <c r="S53" i="12"/>
  <c r="S56" i="12"/>
  <c r="S61" i="12"/>
  <c r="S85" i="12"/>
  <c r="S64" i="12"/>
  <c r="S13" i="12"/>
  <c r="S69" i="12"/>
  <c r="S88" i="12"/>
  <c r="S8" i="12"/>
  <c r="S40" i="12"/>
  <c r="S14" i="12"/>
  <c r="S22" i="12"/>
  <c r="S30" i="12"/>
  <c r="S38" i="12"/>
  <c r="S46" i="12"/>
  <c r="S54" i="12"/>
  <c r="S62" i="12"/>
  <c r="S70" i="12"/>
  <c r="S78" i="12"/>
  <c r="S86" i="12"/>
  <c r="S94" i="12"/>
  <c r="S102" i="12"/>
  <c r="S72" i="12"/>
  <c r="S32" i="12"/>
  <c r="S15" i="12"/>
  <c r="S23" i="12"/>
  <c r="S31" i="12"/>
  <c r="S39" i="12"/>
  <c r="S47" i="12"/>
  <c r="S55" i="12"/>
  <c r="S63" i="12"/>
  <c r="S71" i="12"/>
  <c r="S79" i="12"/>
  <c r="S87" i="12"/>
  <c r="S95" i="12"/>
  <c r="S103" i="12"/>
  <c r="S24" i="12"/>
  <c r="S96" i="12"/>
  <c r="R9" i="12"/>
  <c r="Q9" i="12" s="1"/>
  <c r="R17" i="12"/>
  <c r="Q17" i="12" s="1"/>
  <c r="R25" i="12"/>
  <c r="Q25" i="12" s="1"/>
  <c r="R33" i="12"/>
  <c r="Q33" i="12" s="1"/>
  <c r="R41" i="12"/>
  <c r="Q41" i="12" s="1"/>
  <c r="R49" i="12"/>
  <c r="Q49" i="12" s="1"/>
  <c r="R57" i="12"/>
  <c r="Q57" i="12" s="1"/>
  <c r="R65" i="12"/>
  <c r="Q65" i="12" s="1"/>
  <c r="R73" i="12"/>
  <c r="Q73" i="12" s="1"/>
  <c r="R81" i="12"/>
  <c r="Q81" i="12" s="1"/>
  <c r="R89" i="12"/>
  <c r="Q89" i="12" s="1"/>
  <c r="R97" i="12"/>
  <c r="Q97" i="12" s="1"/>
  <c r="R74" i="12"/>
  <c r="Q74" i="12" s="1"/>
  <c r="R98" i="12"/>
  <c r="Q98" i="12" s="1"/>
  <c r="R50" i="12"/>
  <c r="Q50" i="12" s="1"/>
  <c r="R58" i="12"/>
  <c r="Q58" i="12" s="1"/>
  <c r="R66" i="12"/>
  <c r="Q66" i="12" s="1"/>
  <c r="R82" i="12"/>
  <c r="R90" i="12"/>
  <c r="R96" i="12"/>
  <c r="R10" i="12"/>
  <c r="Q10" i="12" s="1"/>
  <c r="R18" i="12"/>
  <c r="Q18" i="12" s="1"/>
  <c r="R26" i="12"/>
  <c r="Q26" i="12" s="1"/>
  <c r="R34" i="12"/>
  <c r="Q34" i="12" s="1"/>
  <c r="R42" i="12"/>
  <c r="Q42" i="12" s="1"/>
  <c r="R84" i="12"/>
  <c r="Q84" i="12" s="1"/>
  <c r="R101" i="12"/>
  <c r="Q101" i="12" s="1"/>
  <c r="R11" i="12"/>
  <c r="Q11" i="12" s="1"/>
  <c r="R19" i="12"/>
  <c r="Q19" i="12" s="1"/>
  <c r="R27" i="12"/>
  <c r="Q27" i="12" s="1"/>
  <c r="R35" i="12"/>
  <c r="Q35" i="12" s="1"/>
  <c r="R43" i="12"/>
  <c r="Q43" i="12" s="1"/>
  <c r="R51" i="12"/>
  <c r="Q51" i="12" s="1"/>
  <c r="R59" i="12"/>
  <c r="R67" i="12"/>
  <c r="R75" i="12"/>
  <c r="Q75" i="12" s="1"/>
  <c r="R83" i="12"/>
  <c r="Q83" i="12" s="1"/>
  <c r="R91" i="12"/>
  <c r="Q91" i="12" s="1"/>
  <c r="R99" i="12"/>
  <c r="Q99" i="12" s="1"/>
  <c r="R100" i="12"/>
  <c r="Q100" i="12" s="1"/>
  <c r="R92" i="12"/>
  <c r="Q92" i="12" s="1"/>
  <c r="R12" i="12"/>
  <c r="Q12" i="12" s="1"/>
  <c r="R20" i="12"/>
  <c r="Q20" i="12" s="1"/>
  <c r="R28" i="12"/>
  <c r="Q28" i="12" s="1"/>
  <c r="R36" i="12"/>
  <c r="Q36" i="12" s="1"/>
  <c r="R44" i="12"/>
  <c r="Q44" i="12" s="1"/>
  <c r="R52" i="12"/>
  <c r="Q52" i="12" s="1"/>
  <c r="R60" i="12"/>
  <c r="Q60" i="12" s="1"/>
  <c r="R68" i="12"/>
  <c r="Q68" i="12" s="1"/>
  <c r="R76" i="12"/>
  <c r="R8" i="12"/>
  <c r="Q8" i="12" s="1"/>
  <c r="R13" i="12"/>
  <c r="R21" i="12"/>
  <c r="Q21" i="12" s="1"/>
  <c r="R29" i="12"/>
  <c r="Q29" i="12" s="1"/>
  <c r="R37" i="12"/>
  <c r="Q37" i="12" s="1"/>
  <c r="R45" i="12"/>
  <c r="Q45" i="12" s="1"/>
  <c r="R53" i="12"/>
  <c r="Q53" i="12" s="1"/>
  <c r="R61" i="12"/>
  <c r="Q61" i="12" s="1"/>
  <c r="R69" i="12"/>
  <c r="Q69" i="12" s="1"/>
  <c r="R77" i="12"/>
  <c r="Q77" i="12" s="1"/>
  <c r="R85" i="12"/>
  <c r="Q85" i="12" s="1"/>
  <c r="R93" i="12"/>
  <c r="Q93" i="12" s="1"/>
  <c r="R14" i="12"/>
  <c r="Q14" i="12" s="1"/>
  <c r="R22" i="12"/>
  <c r="Q22" i="12" s="1"/>
  <c r="R30" i="12"/>
  <c r="Q30" i="12" s="1"/>
  <c r="R38" i="12"/>
  <c r="R46" i="12"/>
  <c r="R54" i="12"/>
  <c r="R62" i="12"/>
  <c r="Q62" i="12" s="1"/>
  <c r="R70" i="12"/>
  <c r="Q70" i="12" s="1"/>
  <c r="R78" i="12"/>
  <c r="Q78" i="12" s="1"/>
  <c r="R86" i="12"/>
  <c r="Q86" i="12" s="1"/>
  <c r="R94" i="12"/>
  <c r="Q94" i="12" s="1"/>
  <c r="R102" i="12"/>
  <c r="Q102" i="12" s="1"/>
  <c r="R88" i="12"/>
  <c r="Q88" i="12" s="1"/>
  <c r="R15" i="12"/>
  <c r="Q15" i="12" s="1"/>
  <c r="R23" i="12"/>
  <c r="Q23" i="12" s="1"/>
  <c r="R31" i="12"/>
  <c r="Q31" i="12" s="1"/>
  <c r="R39" i="12"/>
  <c r="Q39" i="12" s="1"/>
  <c r="R47" i="12"/>
  <c r="Q47" i="12" s="1"/>
  <c r="R55" i="12"/>
  <c r="Q55" i="12" s="1"/>
  <c r="R63" i="12"/>
  <c r="R71" i="12"/>
  <c r="R79" i="12"/>
  <c r="R87" i="12"/>
  <c r="Q87" i="12" s="1"/>
  <c r="R95" i="12"/>
  <c r="Q95" i="12" s="1"/>
  <c r="R103" i="12"/>
  <c r="Q103" i="12" s="1"/>
  <c r="R16" i="12"/>
  <c r="Q16" i="12" s="1"/>
  <c r="R24" i="12"/>
  <c r="Q24" i="12" s="1"/>
  <c r="R32" i="12"/>
  <c r="Q32" i="12" s="1"/>
  <c r="R40" i="12"/>
  <c r="Q40" i="12" s="1"/>
  <c r="R48" i="12"/>
  <c r="Q48" i="12" s="1"/>
  <c r="R56" i="12"/>
  <c r="Q56" i="12" s="1"/>
  <c r="R64" i="12"/>
  <c r="Q64" i="12" s="1"/>
  <c r="R72" i="12"/>
  <c r="Q72" i="12" s="1"/>
  <c r="R80" i="12"/>
  <c r="Q80" i="12" s="1"/>
  <c r="R41" i="3"/>
  <c r="R65" i="3"/>
  <c r="R89" i="3"/>
  <c r="R97" i="3"/>
  <c r="R31" i="3"/>
  <c r="R8" i="3"/>
  <c r="R16" i="3"/>
  <c r="R24" i="3"/>
  <c r="R32" i="3"/>
  <c r="R40" i="3"/>
  <c r="R48" i="3"/>
  <c r="R56" i="3"/>
  <c r="R64" i="3"/>
  <c r="R72" i="3"/>
  <c r="R80" i="3"/>
  <c r="R88" i="3"/>
  <c r="R96" i="3"/>
  <c r="R33" i="3"/>
  <c r="R73" i="3"/>
  <c r="R99" i="3"/>
  <c r="R39" i="3"/>
  <c r="R57" i="3"/>
  <c r="R71" i="3"/>
  <c r="R9" i="3"/>
  <c r="R17" i="3"/>
  <c r="R25" i="3"/>
  <c r="R49" i="3"/>
  <c r="R81" i="3"/>
  <c r="R94" i="3"/>
  <c r="R87" i="3"/>
  <c r="R101" i="3"/>
  <c r="R47" i="3"/>
  <c r="R10" i="3"/>
  <c r="R18" i="3"/>
  <c r="R26" i="3"/>
  <c r="R34" i="3"/>
  <c r="R42" i="3"/>
  <c r="R50" i="3"/>
  <c r="R58" i="3"/>
  <c r="R66" i="3"/>
  <c r="R74" i="3"/>
  <c r="R82" i="3"/>
  <c r="R90" i="3"/>
  <c r="R98" i="3"/>
  <c r="R77" i="3"/>
  <c r="R63" i="3"/>
  <c r="R102" i="3"/>
  <c r="R11" i="3"/>
  <c r="R19" i="3"/>
  <c r="R27" i="3"/>
  <c r="R35" i="3"/>
  <c r="R43" i="3"/>
  <c r="R51" i="3"/>
  <c r="R59" i="3"/>
  <c r="R67" i="3"/>
  <c r="R75" i="3"/>
  <c r="R83" i="3"/>
  <c r="R91" i="3"/>
  <c r="R15" i="3"/>
  <c r="R12" i="3"/>
  <c r="R20" i="3"/>
  <c r="R28" i="3"/>
  <c r="R36" i="3"/>
  <c r="R44" i="3"/>
  <c r="R52" i="3"/>
  <c r="R60" i="3"/>
  <c r="R68" i="3"/>
  <c r="R76" i="3"/>
  <c r="R84" i="3"/>
  <c r="R92" i="3"/>
  <c r="R100" i="3"/>
  <c r="R93" i="3"/>
  <c r="R23" i="3"/>
  <c r="R61" i="3"/>
  <c r="R95" i="3"/>
  <c r="R13" i="3"/>
  <c r="R21" i="3"/>
  <c r="R29" i="3"/>
  <c r="R37" i="3"/>
  <c r="R45" i="3"/>
  <c r="R53" i="3"/>
  <c r="R69" i="3"/>
  <c r="R85" i="3"/>
  <c r="R79" i="3"/>
  <c r="R103" i="3"/>
  <c r="R14" i="3"/>
  <c r="R22" i="3"/>
  <c r="R30" i="3"/>
  <c r="R38" i="3"/>
  <c r="R46" i="3"/>
  <c r="R54" i="3"/>
  <c r="R62" i="3"/>
  <c r="R70" i="3"/>
  <c r="R78" i="3"/>
  <c r="R86" i="3"/>
  <c r="R55" i="3"/>
  <c r="I54" i="17"/>
  <c r="K54" i="17"/>
  <c r="U32" i="17"/>
  <c r="V32" i="17"/>
  <c r="W32" i="17"/>
  <c r="U31" i="17"/>
  <c r="V31" i="17"/>
  <c r="T31" i="17"/>
  <c r="W31" i="17"/>
  <c r="Q13" i="12" l="1"/>
  <c r="Q79" i="12"/>
  <c r="Q71" i="12"/>
  <c r="Q46" i="12"/>
  <c r="Q67" i="12"/>
  <c r="Q90" i="12"/>
  <c r="Q54" i="12"/>
  <c r="Q96" i="12"/>
  <c r="Q63" i="12"/>
  <c r="Q38" i="12"/>
  <c r="Q76" i="12"/>
  <c r="Q59" i="12"/>
  <c r="Q82" i="12"/>
  <c r="Q46" i="3"/>
  <c r="Q74" i="3"/>
  <c r="Q84" i="3"/>
  <c r="Q77" i="3"/>
  <c r="Q68" i="3"/>
  <c r="Q26" i="3"/>
  <c r="Q89" i="3"/>
  <c r="S42" i="3"/>
  <c r="Q42" i="3" s="1"/>
  <c r="S81" i="3"/>
  <c r="Q81" i="3" s="1"/>
  <c r="S13" i="3"/>
  <c r="Q13" i="3" s="1"/>
  <c r="S34" i="3"/>
  <c r="Q34" i="3" s="1"/>
  <c r="S37" i="3"/>
  <c r="Q37" i="3" s="1"/>
  <c r="S85" i="3"/>
  <c r="Q85" i="3" s="1"/>
  <c r="S58" i="3"/>
  <c r="Q58" i="3" s="1"/>
  <c r="S82" i="3"/>
  <c r="Q82" i="3" s="1"/>
  <c r="S29" i="3"/>
  <c r="Q29" i="3" s="1"/>
  <c r="S101" i="3"/>
  <c r="Q101" i="3" s="1"/>
  <c r="S17" i="3"/>
  <c r="Q17" i="3" s="1"/>
  <c r="S55" i="3"/>
  <c r="Q55" i="3" s="1"/>
  <c r="S9" i="3"/>
  <c r="Q9" i="3" s="1"/>
  <c r="S74" i="3"/>
  <c r="S68" i="3"/>
  <c r="S45" i="3"/>
  <c r="Q45" i="3" s="1"/>
  <c r="S40" i="3"/>
  <c r="Q40" i="3" s="1"/>
  <c r="S33" i="3"/>
  <c r="Q33" i="3" s="1"/>
  <c r="S25" i="3"/>
  <c r="Q25" i="3" s="1"/>
  <c r="S90" i="3"/>
  <c r="Q90" i="3" s="1"/>
  <c r="S21" i="3"/>
  <c r="Q21" i="3" s="1"/>
  <c r="S61" i="3"/>
  <c r="Q61" i="3" s="1"/>
  <c r="S15" i="3"/>
  <c r="Q15" i="3" s="1"/>
  <c r="S67" i="3"/>
  <c r="Q67" i="3" s="1"/>
  <c r="S41" i="3"/>
  <c r="Q41" i="3" s="1"/>
  <c r="S64" i="3"/>
  <c r="Q64" i="3" s="1"/>
  <c r="S22" i="3"/>
  <c r="Q22" i="3" s="1"/>
  <c r="S77" i="3"/>
  <c r="S31" i="3"/>
  <c r="Q31" i="3" s="1"/>
  <c r="S100" i="3"/>
  <c r="Q100" i="3" s="1"/>
  <c r="S57" i="3"/>
  <c r="Q57" i="3" s="1"/>
  <c r="S98" i="3"/>
  <c r="Q98" i="3" s="1"/>
  <c r="S12" i="3"/>
  <c r="Q12" i="3" s="1"/>
  <c r="S93" i="3"/>
  <c r="Q93" i="3" s="1"/>
  <c r="S47" i="3"/>
  <c r="Q47" i="3" s="1"/>
  <c r="S86" i="3"/>
  <c r="Q86" i="3" s="1"/>
  <c r="S73" i="3"/>
  <c r="Q73" i="3" s="1"/>
  <c r="S99" i="3"/>
  <c r="Q99" i="3" s="1"/>
  <c r="S28" i="3"/>
  <c r="Q28" i="3" s="1"/>
  <c r="S94" i="3"/>
  <c r="Q94" i="3" s="1"/>
  <c r="S63" i="3"/>
  <c r="Q63" i="3" s="1"/>
  <c r="S71" i="3"/>
  <c r="Q71" i="3" s="1"/>
  <c r="S89" i="3"/>
  <c r="S20" i="3"/>
  <c r="Q20" i="3" s="1"/>
  <c r="S44" i="3"/>
  <c r="Q44" i="3" s="1"/>
  <c r="S65" i="3"/>
  <c r="Q65" i="3" s="1"/>
  <c r="S49" i="3"/>
  <c r="Q49" i="3" s="1"/>
  <c r="S88" i="3"/>
  <c r="Q88" i="3" s="1"/>
  <c r="S80" i="3"/>
  <c r="Q80" i="3" s="1"/>
  <c r="S102" i="3"/>
  <c r="Q102" i="3" s="1"/>
  <c r="S60" i="3"/>
  <c r="Q60" i="3" s="1"/>
  <c r="S35" i="3"/>
  <c r="Q35" i="3" s="1"/>
  <c r="S36" i="3"/>
  <c r="Q36" i="3" s="1"/>
  <c r="S18" i="3"/>
  <c r="Q18" i="3" s="1"/>
  <c r="S66" i="3"/>
  <c r="Q66" i="3" s="1"/>
  <c r="S11" i="3"/>
  <c r="Q11" i="3" s="1"/>
  <c r="S76" i="3"/>
  <c r="Q76" i="3" s="1"/>
  <c r="S69" i="3"/>
  <c r="Q69" i="3" s="1"/>
  <c r="S70" i="3"/>
  <c r="Q70" i="3" s="1"/>
  <c r="S84" i="3"/>
  <c r="S53" i="3"/>
  <c r="Q53" i="3" s="1"/>
  <c r="S27" i="3"/>
  <c r="Q27" i="3" s="1"/>
  <c r="S92" i="3"/>
  <c r="Q92" i="3" s="1"/>
  <c r="S14" i="3"/>
  <c r="Q14" i="3" s="1"/>
  <c r="S87" i="3"/>
  <c r="Q87" i="3" s="1"/>
  <c r="S103" i="3"/>
  <c r="Q103" i="3" s="1"/>
  <c r="S54" i="3"/>
  <c r="Q54" i="3" s="1"/>
  <c r="S43" i="3"/>
  <c r="Q43" i="3" s="1"/>
  <c r="S79" i="3"/>
  <c r="Q79" i="3" s="1"/>
  <c r="S30" i="3"/>
  <c r="Q30" i="3" s="1"/>
  <c r="S16" i="3"/>
  <c r="Q16" i="3" s="1"/>
  <c r="S19" i="3"/>
  <c r="Q19" i="3" s="1"/>
  <c r="S23" i="3"/>
  <c r="Q23" i="3" s="1"/>
  <c r="S59" i="3"/>
  <c r="Q59" i="3" s="1"/>
  <c r="S97" i="3"/>
  <c r="Q97" i="3" s="1"/>
  <c r="S46" i="3"/>
  <c r="S32" i="3"/>
  <c r="Q32" i="3" s="1"/>
  <c r="S38" i="3"/>
  <c r="Q38" i="3" s="1"/>
  <c r="S24" i="3"/>
  <c r="Q24" i="3" s="1"/>
  <c r="S75" i="3"/>
  <c r="Q75" i="3" s="1"/>
  <c r="S51" i="3"/>
  <c r="Q51" i="3" s="1"/>
  <c r="S62" i="3"/>
  <c r="Q62" i="3" s="1"/>
  <c r="S48" i="3"/>
  <c r="Q48" i="3" s="1"/>
  <c r="S8" i="3"/>
  <c r="Q8" i="3" s="1"/>
  <c r="S10" i="3"/>
  <c r="Q10" i="3" s="1"/>
  <c r="S91" i="3"/>
  <c r="Q91" i="3" s="1"/>
  <c r="S39" i="3"/>
  <c r="Q39" i="3" s="1"/>
  <c r="S78" i="3"/>
  <c r="Q78" i="3" s="1"/>
  <c r="S50" i="3"/>
  <c r="Q50" i="3" s="1"/>
  <c r="S52" i="3"/>
  <c r="Q52" i="3" s="1"/>
  <c r="S26" i="3"/>
  <c r="S95" i="3"/>
  <c r="Q95" i="3" s="1"/>
  <c r="S56" i="3"/>
  <c r="Q56" i="3" s="1"/>
  <c r="S96" i="3"/>
  <c r="Q96" i="3" s="1"/>
  <c r="S83" i="3"/>
  <c r="Q83" i="3" s="1"/>
  <c r="S72" i="3"/>
  <c r="Q72" i="3" s="1"/>
  <c r="D46" i="17"/>
  <c r="D59" i="17"/>
  <c r="D45" i="17"/>
  <c r="T32" i="17"/>
  <c r="W30" i="17"/>
  <c r="T30" i="17"/>
  <c r="V30" i="17"/>
  <c r="U30" i="17"/>
  <c r="T29" i="17"/>
  <c r="W29" i="17"/>
  <c r="U29" i="17"/>
  <c r="V29" i="17"/>
  <c r="U34" i="17" l="1"/>
  <c r="V33" i="17"/>
  <c r="V34" i="17"/>
  <c r="T33" i="17"/>
  <c r="U33" i="17"/>
  <c r="T34" i="17"/>
  <c r="W34" i="17"/>
  <c r="W33" i="17"/>
  <c r="U40" i="4"/>
  <c r="V40" i="4" s="1"/>
  <c r="E40" i="2"/>
  <c r="D40" i="2"/>
  <c r="E40" i="4"/>
  <c r="D40" i="4"/>
  <c r="G40" i="2"/>
  <c r="L40" i="2" s="1"/>
  <c r="P40" i="2"/>
  <c r="Q40" i="2" s="1"/>
  <c r="H40" i="2"/>
  <c r="I40" i="2"/>
  <c r="F40" i="2"/>
  <c r="J40" i="2" s="1"/>
  <c r="I40" i="4"/>
  <c r="F40" i="4"/>
  <c r="J40" i="4" s="1"/>
  <c r="G40" i="4"/>
  <c r="L40" i="4" s="1"/>
  <c r="H40" i="4"/>
  <c r="P40" i="4"/>
  <c r="Q40" i="4" s="1"/>
  <c r="I38" i="4"/>
  <c r="U38" i="4"/>
  <c r="V38" i="4" s="1"/>
  <c r="E38" i="4"/>
  <c r="D38" i="4"/>
  <c r="E38" i="2"/>
  <c r="D38" i="2"/>
  <c r="G38" i="2"/>
  <c r="I38" i="2"/>
  <c r="F38" i="2"/>
  <c r="H38" i="2"/>
  <c r="F38" i="4"/>
  <c r="G38" i="4"/>
  <c r="H38" i="4"/>
  <c r="E83" i="4"/>
  <c r="F83" i="4"/>
  <c r="U83" i="4"/>
  <c r="V83" i="4" s="1"/>
  <c r="D83" i="4"/>
  <c r="E83" i="2"/>
  <c r="D83" i="2"/>
  <c r="I83" i="2"/>
  <c r="G83" i="2"/>
  <c r="I83" i="4"/>
  <c r="H83" i="2"/>
  <c r="G83" i="4"/>
  <c r="F83" i="2"/>
  <c r="H83" i="4"/>
  <c r="H17" i="2"/>
  <c r="I17" i="2"/>
  <c r="E17" i="4"/>
  <c r="E17" i="2"/>
  <c r="G17" i="2"/>
  <c r="L17" i="2" s="1"/>
  <c r="H17" i="4"/>
  <c r="F17" i="4"/>
  <c r="I17" i="4"/>
  <c r="G17" i="4"/>
  <c r="U17" i="4"/>
  <c r="V17" i="4" s="1"/>
  <c r="D17" i="4"/>
  <c r="D17" i="2"/>
  <c r="F17" i="2"/>
  <c r="J17" i="2" s="1"/>
  <c r="G25" i="2"/>
  <c r="H25" i="4"/>
  <c r="F25" i="4"/>
  <c r="I25" i="4"/>
  <c r="G25" i="4"/>
  <c r="U25" i="4"/>
  <c r="V25" i="4" s="1"/>
  <c r="E25" i="4"/>
  <c r="E25" i="2"/>
  <c r="D25" i="4"/>
  <c r="D25" i="2"/>
  <c r="F25" i="2"/>
  <c r="H25" i="2"/>
  <c r="I25" i="2"/>
  <c r="U103" i="4"/>
  <c r="V103" i="4" s="1"/>
  <c r="I103" i="2"/>
  <c r="G103" i="4"/>
  <c r="D103" i="2"/>
  <c r="H103" i="4"/>
  <c r="H103" i="2"/>
  <c r="F103" i="2"/>
  <c r="G103" i="2"/>
  <c r="F103" i="4"/>
  <c r="I103" i="4"/>
  <c r="E103" i="4"/>
  <c r="E103" i="2"/>
  <c r="D103" i="4"/>
  <c r="I47" i="2"/>
  <c r="E47" i="2"/>
  <c r="U47" i="4"/>
  <c r="V47" i="4" s="1"/>
  <c r="D47" i="2"/>
  <c r="E47" i="4"/>
  <c r="D47" i="4"/>
  <c r="G47" i="2"/>
  <c r="F47" i="2"/>
  <c r="H47" i="2"/>
  <c r="F47" i="4"/>
  <c r="G47" i="4"/>
  <c r="H47" i="4"/>
  <c r="I47" i="4"/>
  <c r="F44" i="4"/>
  <c r="H44" i="2"/>
  <c r="I44" i="2"/>
  <c r="D44" i="2"/>
  <c r="G44" i="4"/>
  <c r="G44" i="2"/>
  <c r="F44" i="2"/>
  <c r="E44" i="4"/>
  <c r="U44" i="4"/>
  <c r="V44" i="4" s="1"/>
  <c r="I44" i="4"/>
  <c r="H44" i="4"/>
  <c r="E44" i="2"/>
  <c r="D44" i="4"/>
  <c r="G89" i="4"/>
  <c r="E89" i="2"/>
  <c r="G89" i="2"/>
  <c r="F89" i="2"/>
  <c r="F89" i="4"/>
  <c r="I89" i="2"/>
  <c r="H89" i="2"/>
  <c r="D89" i="2"/>
  <c r="E89" i="4"/>
  <c r="D89" i="4"/>
  <c r="U89" i="4"/>
  <c r="V89" i="4" s="1"/>
  <c r="I89" i="4"/>
  <c r="H89" i="4"/>
  <c r="D90" i="2"/>
  <c r="I90" i="2"/>
  <c r="E90" i="4"/>
  <c r="F90" i="2"/>
  <c r="G90" i="4"/>
  <c r="L90" i="4" s="1"/>
  <c r="H90" i="2"/>
  <c r="H90" i="4"/>
  <c r="D90" i="4"/>
  <c r="U90" i="4"/>
  <c r="V90" i="4" s="1"/>
  <c r="E90" i="2"/>
  <c r="F90" i="4"/>
  <c r="G90" i="2"/>
  <c r="I90" i="4"/>
  <c r="H51" i="2"/>
  <c r="U51" i="4"/>
  <c r="V51" i="4" s="1"/>
  <c r="D51" i="2"/>
  <c r="E51" i="4"/>
  <c r="D51" i="4"/>
  <c r="G51" i="4"/>
  <c r="F51" i="4"/>
  <c r="G51" i="2"/>
  <c r="H51" i="4"/>
  <c r="E51" i="2"/>
  <c r="I51" i="4"/>
  <c r="F51" i="2"/>
  <c r="J51" i="2" s="1"/>
  <c r="I51" i="2"/>
  <c r="E66" i="2"/>
  <c r="D66" i="2"/>
  <c r="G66" i="2"/>
  <c r="H66" i="2"/>
  <c r="F66" i="2"/>
  <c r="I66" i="2"/>
  <c r="G66" i="4"/>
  <c r="H66" i="4"/>
  <c r="I66" i="4"/>
  <c r="F66" i="4"/>
  <c r="U66" i="4"/>
  <c r="V66" i="4" s="1"/>
  <c r="D66" i="4"/>
  <c r="E66" i="4"/>
  <c r="G46" i="2"/>
  <c r="H46" i="2"/>
  <c r="F46" i="4"/>
  <c r="G46" i="4"/>
  <c r="H46" i="4"/>
  <c r="E46" i="2"/>
  <c r="U46" i="4"/>
  <c r="V46" i="4" s="1"/>
  <c r="E46" i="4"/>
  <c r="D46" i="4"/>
  <c r="I46" i="4"/>
  <c r="F46" i="2"/>
  <c r="I46" i="2"/>
  <c r="D46" i="2"/>
  <c r="F61" i="2"/>
  <c r="G61" i="2"/>
  <c r="H61" i="2"/>
  <c r="I61" i="2"/>
  <c r="F61" i="4"/>
  <c r="I61" i="4"/>
  <c r="G61" i="4"/>
  <c r="H61" i="4"/>
  <c r="D61" i="4"/>
  <c r="U61" i="4"/>
  <c r="V61" i="4" s="1"/>
  <c r="E61" i="4"/>
  <c r="E61" i="2"/>
  <c r="D61" i="2"/>
  <c r="I22" i="2"/>
  <c r="D22" i="2"/>
  <c r="U22" i="4"/>
  <c r="V22" i="4" s="1"/>
  <c r="D22" i="4"/>
  <c r="E22" i="4"/>
  <c r="H22" i="2"/>
  <c r="F22" i="4"/>
  <c r="G22" i="4"/>
  <c r="F22" i="2"/>
  <c r="G22" i="2"/>
  <c r="L22" i="2" s="1"/>
  <c r="E22" i="2"/>
  <c r="H22" i="4"/>
  <c r="I22" i="4"/>
  <c r="F41" i="2"/>
  <c r="H41" i="2"/>
  <c r="H41" i="4"/>
  <c r="I41" i="4"/>
  <c r="F41" i="4"/>
  <c r="G41" i="4"/>
  <c r="U41" i="4"/>
  <c r="V41" i="4" s="1"/>
  <c r="E41" i="4"/>
  <c r="D41" i="2"/>
  <c r="D41" i="4"/>
  <c r="E41" i="2"/>
  <c r="J41" i="2" s="1"/>
  <c r="G41" i="2"/>
  <c r="I41" i="2"/>
  <c r="U64" i="4"/>
  <c r="V64" i="4" s="1"/>
  <c r="E64" i="4"/>
  <c r="D64" i="4"/>
  <c r="E64" i="2"/>
  <c r="D64" i="2"/>
  <c r="H64" i="2"/>
  <c r="I64" i="2"/>
  <c r="F64" i="2"/>
  <c r="G64" i="2"/>
  <c r="I64" i="4"/>
  <c r="F64" i="4"/>
  <c r="G64" i="4"/>
  <c r="H64" i="4"/>
  <c r="I85" i="2"/>
  <c r="G85" i="4"/>
  <c r="E85" i="4"/>
  <c r="D85" i="4"/>
  <c r="U85" i="4"/>
  <c r="V85" i="4" s="1"/>
  <c r="E85" i="2"/>
  <c r="D85" i="2"/>
  <c r="H85" i="2"/>
  <c r="F85" i="2"/>
  <c r="J85" i="2" s="1"/>
  <c r="H85" i="4"/>
  <c r="G85" i="2"/>
  <c r="F85" i="4"/>
  <c r="I85" i="4"/>
  <c r="E76" i="4"/>
  <c r="D76" i="4"/>
  <c r="U76" i="4"/>
  <c r="V76" i="4" s="1"/>
  <c r="E76" i="2"/>
  <c r="D76" i="2"/>
  <c r="F76" i="2"/>
  <c r="G76" i="2"/>
  <c r="H76" i="2"/>
  <c r="I76" i="2"/>
  <c r="G76" i="4"/>
  <c r="H76" i="4"/>
  <c r="I76" i="4"/>
  <c r="F76" i="4"/>
  <c r="H49" i="2"/>
  <c r="U49" i="4"/>
  <c r="V49" i="4" s="1"/>
  <c r="E49" i="4"/>
  <c r="G49" i="2"/>
  <c r="D49" i="4"/>
  <c r="E49" i="2"/>
  <c r="D49" i="2"/>
  <c r="G49" i="4"/>
  <c r="H49" i="4"/>
  <c r="F49" i="4"/>
  <c r="I49" i="4"/>
  <c r="F49" i="2"/>
  <c r="I49" i="2"/>
  <c r="U42" i="4"/>
  <c r="V42" i="4" s="1"/>
  <c r="E42" i="4"/>
  <c r="E42" i="2"/>
  <c r="D42" i="4"/>
  <c r="D42" i="2"/>
  <c r="F42" i="2"/>
  <c r="G42" i="2"/>
  <c r="H42" i="2"/>
  <c r="I42" i="2"/>
  <c r="H42" i="4"/>
  <c r="I42" i="4"/>
  <c r="F42" i="4"/>
  <c r="G42" i="4"/>
  <c r="G35" i="2"/>
  <c r="H35" i="2"/>
  <c r="H35" i="4"/>
  <c r="F35" i="4"/>
  <c r="G35" i="4"/>
  <c r="E35" i="4"/>
  <c r="I35" i="4"/>
  <c r="D35" i="4"/>
  <c r="D35" i="2"/>
  <c r="I35" i="2"/>
  <c r="F35" i="2"/>
  <c r="U35" i="4"/>
  <c r="V35" i="4" s="1"/>
  <c r="E35" i="2"/>
  <c r="D37" i="2"/>
  <c r="E37" i="4"/>
  <c r="G37" i="2"/>
  <c r="F37" i="2"/>
  <c r="H37" i="2"/>
  <c r="I37" i="2"/>
  <c r="I37" i="4"/>
  <c r="F37" i="4"/>
  <c r="G37" i="4"/>
  <c r="H37" i="4"/>
  <c r="U37" i="4"/>
  <c r="V37" i="4" s="1"/>
  <c r="D37" i="4"/>
  <c r="E37" i="2"/>
  <c r="U91" i="4"/>
  <c r="V91" i="4" s="1"/>
  <c r="H91" i="2"/>
  <c r="E91" i="4"/>
  <c r="H91" i="4"/>
  <c r="D91" i="2"/>
  <c r="G91" i="4"/>
  <c r="F91" i="2"/>
  <c r="F91" i="4"/>
  <c r="E91" i="2"/>
  <c r="G91" i="2"/>
  <c r="I91" i="4"/>
  <c r="I91" i="2"/>
  <c r="D91" i="4"/>
  <c r="I79" i="4"/>
  <c r="G79" i="4"/>
  <c r="E79" i="4"/>
  <c r="U79" i="4"/>
  <c r="V79" i="4" s="1"/>
  <c r="D79" i="4"/>
  <c r="E79" i="2"/>
  <c r="D79" i="2"/>
  <c r="F79" i="2"/>
  <c r="I79" i="2"/>
  <c r="G79" i="2"/>
  <c r="H79" i="2"/>
  <c r="H79" i="4"/>
  <c r="F79" i="4"/>
  <c r="F96" i="2"/>
  <c r="H96" i="4"/>
  <c r="U96" i="4"/>
  <c r="V96" i="4" s="1"/>
  <c r="D96" i="2"/>
  <c r="G96" i="2"/>
  <c r="I96" i="4"/>
  <c r="E96" i="4"/>
  <c r="H96" i="2"/>
  <c r="F96" i="4"/>
  <c r="D96" i="4"/>
  <c r="I96" i="2"/>
  <c r="G96" i="4"/>
  <c r="E96" i="2"/>
  <c r="U104" i="4"/>
  <c r="V104" i="4" s="1"/>
  <c r="I104" i="2"/>
  <c r="H104" i="2"/>
  <c r="I104" i="4"/>
  <c r="G104" i="2"/>
  <c r="E104" i="2"/>
  <c r="E104" i="4"/>
  <c r="H104" i="4"/>
  <c r="F104" i="4"/>
  <c r="F104" i="2"/>
  <c r="G104" i="4"/>
  <c r="D104" i="4"/>
  <c r="D104" i="2"/>
  <c r="D60" i="4"/>
  <c r="D60" i="2"/>
  <c r="E60" i="2"/>
  <c r="F60" i="2"/>
  <c r="G60" i="2"/>
  <c r="H60" i="2"/>
  <c r="I60" i="2"/>
  <c r="F60" i="4"/>
  <c r="G60" i="4"/>
  <c r="H60" i="4"/>
  <c r="I60" i="4"/>
  <c r="U60" i="4"/>
  <c r="V60" i="4" s="1"/>
  <c r="E60" i="4"/>
  <c r="L60" i="4" s="1"/>
  <c r="D26" i="2"/>
  <c r="E26" i="4"/>
  <c r="D26" i="4"/>
  <c r="E26" i="2"/>
  <c r="G26" i="2"/>
  <c r="F26" i="2"/>
  <c r="H26" i="2"/>
  <c r="I26" i="2"/>
  <c r="G26" i="4"/>
  <c r="I26" i="4"/>
  <c r="F26" i="4"/>
  <c r="H26" i="4"/>
  <c r="U26" i="4"/>
  <c r="V26" i="4" s="1"/>
  <c r="E65" i="4"/>
  <c r="U65" i="4"/>
  <c r="V65" i="4" s="1"/>
  <c r="D65" i="4"/>
  <c r="E65" i="2"/>
  <c r="D65" i="2"/>
  <c r="H65" i="2"/>
  <c r="I65" i="2"/>
  <c r="F65" i="2"/>
  <c r="G65" i="2"/>
  <c r="F65" i="4"/>
  <c r="H65" i="4"/>
  <c r="I65" i="4"/>
  <c r="G65" i="4"/>
  <c r="F94" i="4"/>
  <c r="E94" i="2"/>
  <c r="G94" i="4"/>
  <c r="F94" i="2"/>
  <c r="I94" i="4"/>
  <c r="E94" i="4"/>
  <c r="D94" i="2"/>
  <c r="D94" i="4"/>
  <c r="H94" i="2"/>
  <c r="H94" i="4"/>
  <c r="G94" i="2"/>
  <c r="U94" i="4"/>
  <c r="V94" i="4" s="1"/>
  <c r="I94" i="2"/>
  <c r="U52" i="4"/>
  <c r="V52" i="4" s="1"/>
  <c r="D52" i="4"/>
  <c r="D52" i="2"/>
  <c r="E52" i="4"/>
  <c r="G52" i="2"/>
  <c r="G52" i="4"/>
  <c r="H52" i="4"/>
  <c r="I52" i="4"/>
  <c r="F52" i="4"/>
  <c r="E52" i="2"/>
  <c r="L52" i="2" s="1"/>
  <c r="I52" i="2"/>
  <c r="F52" i="2"/>
  <c r="H52" i="2"/>
  <c r="G107" i="4"/>
  <c r="E107" i="2"/>
  <c r="D107" i="2"/>
  <c r="E107" i="4"/>
  <c r="D107" i="4"/>
  <c r="F107" i="2"/>
  <c r="I107" i="2"/>
  <c r="H107" i="4"/>
  <c r="F107" i="4"/>
  <c r="U107" i="4"/>
  <c r="V107" i="4" s="1"/>
  <c r="G107" i="2"/>
  <c r="I107" i="4"/>
  <c r="H107" i="2"/>
  <c r="H16" i="2"/>
  <c r="I16" i="2"/>
  <c r="H16" i="4"/>
  <c r="F16" i="4"/>
  <c r="I16" i="4"/>
  <c r="G16" i="4"/>
  <c r="U16" i="4"/>
  <c r="V16" i="4" s="1"/>
  <c r="G16" i="2"/>
  <c r="E16" i="4"/>
  <c r="E16" i="2"/>
  <c r="D16" i="4"/>
  <c r="D16" i="2"/>
  <c r="F16" i="2"/>
  <c r="E18" i="2"/>
  <c r="U18" i="4"/>
  <c r="V18" i="4" s="1"/>
  <c r="D18" i="2"/>
  <c r="D18" i="4"/>
  <c r="G18" i="2"/>
  <c r="H18" i="2"/>
  <c r="E18" i="4"/>
  <c r="F18" i="2"/>
  <c r="I18" i="2"/>
  <c r="G18" i="4"/>
  <c r="I18" i="4"/>
  <c r="F18" i="4"/>
  <c r="H18" i="4"/>
  <c r="I53" i="4"/>
  <c r="F53" i="4"/>
  <c r="G53" i="2"/>
  <c r="I53" i="2"/>
  <c r="U53" i="4"/>
  <c r="V53" i="4" s="1"/>
  <c r="D53" i="2"/>
  <c r="D53" i="4"/>
  <c r="G53" i="4"/>
  <c r="H53" i="2"/>
  <c r="E53" i="4"/>
  <c r="H53" i="4"/>
  <c r="F53" i="2"/>
  <c r="E53" i="2"/>
  <c r="F24" i="2"/>
  <c r="H24" i="2"/>
  <c r="E24" i="2"/>
  <c r="I24" i="2"/>
  <c r="E24" i="4"/>
  <c r="D24" i="2"/>
  <c r="P24" i="2" s="1"/>
  <c r="Q24" i="2" s="1"/>
  <c r="G24" i="2"/>
  <c r="D24" i="4"/>
  <c r="H24" i="4"/>
  <c r="I24" i="4"/>
  <c r="F24" i="4"/>
  <c r="G24" i="4"/>
  <c r="U24" i="4"/>
  <c r="V24" i="4" s="1"/>
  <c r="E34" i="4"/>
  <c r="D34" i="2"/>
  <c r="D34" i="4"/>
  <c r="F34" i="2"/>
  <c r="H34" i="2"/>
  <c r="I34" i="2"/>
  <c r="G34" i="2"/>
  <c r="F34" i="4"/>
  <c r="H34" i="4"/>
  <c r="G34" i="4"/>
  <c r="I34" i="4"/>
  <c r="U34" i="4"/>
  <c r="V34" i="4" s="1"/>
  <c r="E34" i="2"/>
  <c r="F14" i="2"/>
  <c r="H14" i="4"/>
  <c r="I14" i="4"/>
  <c r="G14" i="4"/>
  <c r="I14" i="2"/>
  <c r="G14" i="2"/>
  <c r="F14" i="4"/>
  <c r="E14" i="4"/>
  <c r="U14" i="4"/>
  <c r="V14" i="4" s="1"/>
  <c r="D14" i="4"/>
  <c r="H14" i="2"/>
  <c r="E14" i="2"/>
  <c r="D14" i="2"/>
  <c r="G12" i="4"/>
  <c r="H12" i="4"/>
  <c r="U12" i="4"/>
  <c r="V12" i="4" s="1"/>
  <c r="D12" i="2"/>
  <c r="E12" i="4"/>
  <c r="G12" i="2"/>
  <c r="F12" i="2"/>
  <c r="H12" i="2"/>
  <c r="D12" i="4"/>
  <c r="E12" i="2"/>
  <c r="I12" i="4"/>
  <c r="F12" i="4"/>
  <c r="I12" i="2"/>
  <c r="H58" i="2"/>
  <c r="U58" i="4"/>
  <c r="V58" i="4" s="1"/>
  <c r="E58" i="4"/>
  <c r="D58" i="4"/>
  <c r="D58" i="2"/>
  <c r="H58" i="4"/>
  <c r="I58" i="4"/>
  <c r="F58" i="4"/>
  <c r="G58" i="4"/>
  <c r="I58" i="2"/>
  <c r="F58" i="2"/>
  <c r="E58" i="2"/>
  <c r="G58" i="2"/>
  <c r="D97" i="2"/>
  <c r="I97" i="2"/>
  <c r="G97" i="4"/>
  <c r="E97" i="4"/>
  <c r="F97" i="2"/>
  <c r="H97" i="4"/>
  <c r="D97" i="4"/>
  <c r="G97" i="2"/>
  <c r="I97" i="4"/>
  <c r="U97" i="4"/>
  <c r="V97" i="4" s="1"/>
  <c r="E97" i="2"/>
  <c r="H97" i="2"/>
  <c r="F97" i="4"/>
  <c r="G55" i="4"/>
  <c r="D55" i="4"/>
  <c r="U55" i="4"/>
  <c r="V55" i="4" s="1"/>
  <c r="E55" i="4"/>
  <c r="D55" i="2"/>
  <c r="H55" i="4"/>
  <c r="F55" i="4"/>
  <c r="I55" i="4"/>
  <c r="F55" i="2"/>
  <c r="E55" i="2"/>
  <c r="G55" i="2"/>
  <c r="I55" i="2"/>
  <c r="H55" i="2"/>
  <c r="U102" i="4"/>
  <c r="V102" i="4" s="1"/>
  <c r="E102" i="2"/>
  <c r="I102" i="4"/>
  <c r="I102" i="2"/>
  <c r="D102" i="4"/>
  <c r="F102" i="4"/>
  <c r="E102" i="4"/>
  <c r="D102" i="2"/>
  <c r="F102" i="2"/>
  <c r="G102" i="2"/>
  <c r="G102" i="4"/>
  <c r="H102" i="2"/>
  <c r="H102" i="4"/>
  <c r="D28" i="4"/>
  <c r="U28" i="4"/>
  <c r="V28" i="4" s="1"/>
  <c r="G28" i="4"/>
  <c r="E28" i="4"/>
  <c r="F28" i="4"/>
  <c r="I28" i="4"/>
  <c r="G28" i="2"/>
  <c r="I28" i="2"/>
  <c r="E28" i="2"/>
  <c r="H28" i="2"/>
  <c r="D28" i="2"/>
  <c r="F28" i="2"/>
  <c r="H28" i="4"/>
  <c r="F69" i="2"/>
  <c r="G69" i="2"/>
  <c r="H69" i="2"/>
  <c r="I69" i="2"/>
  <c r="I69" i="4"/>
  <c r="G69" i="4"/>
  <c r="F69" i="4"/>
  <c r="H69" i="4"/>
  <c r="E69" i="4"/>
  <c r="U69" i="4"/>
  <c r="V69" i="4" s="1"/>
  <c r="D69" i="4"/>
  <c r="E69" i="2"/>
  <c r="D69" i="2"/>
  <c r="E48" i="4"/>
  <c r="D48" i="4"/>
  <c r="G48" i="4"/>
  <c r="H48" i="4"/>
  <c r="G48" i="2"/>
  <c r="I48" i="4"/>
  <c r="F48" i="4"/>
  <c r="E48" i="2"/>
  <c r="D48" i="2"/>
  <c r="I48" i="2"/>
  <c r="F48" i="2"/>
  <c r="H48" i="2"/>
  <c r="U48" i="4"/>
  <c r="V48" i="4" s="1"/>
  <c r="G99" i="2"/>
  <c r="H99" i="4"/>
  <c r="D99" i="4"/>
  <c r="D99" i="2"/>
  <c r="F99" i="4"/>
  <c r="I99" i="4"/>
  <c r="H99" i="2"/>
  <c r="U99" i="4"/>
  <c r="V99" i="4" s="1"/>
  <c r="F99" i="2"/>
  <c r="I99" i="2"/>
  <c r="G99" i="4"/>
  <c r="E99" i="4"/>
  <c r="E99" i="2"/>
  <c r="H101" i="4"/>
  <c r="F101" i="2"/>
  <c r="F101" i="4"/>
  <c r="U101" i="4"/>
  <c r="V101" i="4" s="1"/>
  <c r="D101" i="4"/>
  <c r="D101" i="2"/>
  <c r="H101" i="2"/>
  <c r="G101" i="4"/>
  <c r="I101" i="4"/>
  <c r="I101" i="2"/>
  <c r="G101" i="2"/>
  <c r="E101" i="4"/>
  <c r="E101" i="2"/>
  <c r="F54" i="2"/>
  <c r="H54" i="2"/>
  <c r="U54" i="4"/>
  <c r="V54" i="4" s="1"/>
  <c r="E54" i="4"/>
  <c r="D54" i="4"/>
  <c r="D54" i="2"/>
  <c r="G54" i="4"/>
  <c r="G54" i="2"/>
  <c r="H54" i="4"/>
  <c r="E54" i="2"/>
  <c r="I54" i="4"/>
  <c r="F54" i="4"/>
  <c r="I54" i="2"/>
  <c r="H33" i="2"/>
  <c r="H33" i="4"/>
  <c r="F33" i="4"/>
  <c r="I33" i="4"/>
  <c r="G33" i="4"/>
  <c r="U33" i="4"/>
  <c r="V33" i="4" s="1"/>
  <c r="D33" i="4"/>
  <c r="E33" i="2"/>
  <c r="E33" i="4"/>
  <c r="D33" i="2"/>
  <c r="I33" i="2"/>
  <c r="G33" i="2"/>
  <c r="F33" i="2"/>
  <c r="U95" i="4"/>
  <c r="V95" i="4" s="1"/>
  <c r="E95" i="4"/>
  <c r="I95" i="2"/>
  <c r="H95" i="4"/>
  <c r="D95" i="4"/>
  <c r="F95" i="4"/>
  <c r="I95" i="4"/>
  <c r="E95" i="2"/>
  <c r="G95" i="2"/>
  <c r="L95" i="2" s="1"/>
  <c r="F95" i="2"/>
  <c r="D95" i="2"/>
  <c r="P95" i="2" s="1"/>
  <c r="Q95" i="2" s="1"/>
  <c r="H95" i="2"/>
  <c r="G95" i="4"/>
  <c r="E77" i="4"/>
  <c r="U77" i="4"/>
  <c r="V77" i="4" s="1"/>
  <c r="D77" i="4"/>
  <c r="E77" i="2"/>
  <c r="D77" i="2"/>
  <c r="F77" i="2"/>
  <c r="H77" i="2"/>
  <c r="I77" i="2"/>
  <c r="F77" i="4"/>
  <c r="H77" i="4"/>
  <c r="G77" i="2"/>
  <c r="I77" i="4"/>
  <c r="G77" i="4"/>
  <c r="H39" i="4"/>
  <c r="U39" i="4"/>
  <c r="V39" i="4" s="1"/>
  <c r="E39" i="2"/>
  <c r="E39" i="4"/>
  <c r="D39" i="2"/>
  <c r="D39" i="4"/>
  <c r="G39" i="2"/>
  <c r="H39" i="2"/>
  <c r="F39" i="2"/>
  <c r="I39" i="2"/>
  <c r="F39" i="4"/>
  <c r="I39" i="4"/>
  <c r="G39" i="4"/>
  <c r="L39" i="4" s="1"/>
  <c r="E29" i="4"/>
  <c r="D29" i="2"/>
  <c r="G29" i="2"/>
  <c r="H29" i="2"/>
  <c r="F29" i="2"/>
  <c r="I29" i="2"/>
  <c r="F29" i="4"/>
  <c r="I29" i="4"/>
  <c r="G29" i="4"/>
  <c r="H29" i="4"/>
  <c r="U29" i="4"/>
  <c r="V29" i="4" s="1"/>
  <c r="D29" i="4"/>
  <c r="E29" i="2"/>
  <c r="I106" i="4"/>
  <c r="H106" i="4"/>
  <c r="I106" i="2"/>
  <c r="H106" i="2"/>
  <c r="G106" i="4"/>
  <c r="E106" i="2"/>
  <c r="E106" i="4"/>
  <c r="D106" i="2"/>
  <c r="G106" i="2"/>
  <c r="D106" i="4"/>
  <c r="F106" i="2"/>
  <c r="U106" i="4"/>
  <c r="V106" i="4" s="1"/>
  <c r="F106" i="4"/>
  <c r="I84" i="4"/>
  <c r="F84" i="4"/>
  <c r="G84" i="2"/>
  <c r="G84" i="4"/>
  <c r="H84" i="2"/>
  <c r="H84" i="4"/>
  <c r="U84" i="4"/>
  <c r="V84" i="4" s="1"/>
  <c r="E84" i="4"/>
  <c r="D84" i="4"/>
  <c r="E84" i="2"/>
  <c r="D84" i="2"/>
  <c r="I84" i="2"/>
  <c r="F84" i="2"/>
  <c r="E92" i="2"/>
  <c r="P92" i="2" s="1"/>
  <c r="Q92" i="2" s="1"/>
  <c r="F92" i="4"/>
  <c r="I92" i="4"/>
  <c r="U92" i="4"/>
  <c r="V92" i="4" s="1"/>
  <c r="D92" i="2"/>
  <c r="F92" i="2"/>
  <c r="G92" i="2"/>
  <c r="H92" i="2"/>
  <c r="G92" i="4"/>
  <c r="E92" i="4"/>
  <c r="I92" i="2"/>
  <c r="H92" i="4"/>
  <c r="D92" i="4"/>
  <c r="F87" i="4"/>
  <c r="G87" i="2"/>
  <c r="G87" i="4"/>
  <c r="D87" i="4"/>
  <c r="U87" i="4"/>
  <c r="V87" i="4" s="1"/>
  <c r="E87" i="4"/>
  <c r="D87" i="2"/>
  <c r="E87" i="2"/>
  <c r="H87" i="2"/>
  <c r="F87" i="2"/>
  <c r="I87" i="2"/>
  <c r="H87" i="4"/>
  <c r="I87" i="4"/>
  <c r="E31" i="2"/>
  <c r="G31" i="2"/>
  <c r="H31" i="2"/>
  <c r="F31" i="2"/>
  <c r="I31" i="2"/>
  <c r="G31" i="4"/>
  <c r="H31" i="4"/>
  <c r="F31" i="4"/>
  <c r="I31" i="4"/>
  <c r="U31" i="4"/>
  <c r="V31" i="4" s="1"/>
  <c r="D31" i="2"/>
  <c r="E31" i="4"/>
  <c r="D31" i="4"/>
  <c r="I36" i="4"/>
  <c r="F36" i="4"/>
  <c r="G36" i="4"/>
  <c r="H36" i="4"/>
  <c r="U36" i="4"/>
  <c r="V36" i="4" s="1"/>
  <c r="D36" i="4"/>
  <c r="E36" i="2"/>
  <c r="D36" i="2"/>
  <c r="E36" i="4"/>
  <c r="F36" i="2"/>
  <c r="H36" i="2"/>
  <c r="I36" i="2"/>
  <c r="G36" i="2"/>
  <c r="E13" i="2"/>
  <c r="U13" i="4"/>
  <c r="V13" i="4" s="1"/>
  <c r="D13" i="4"/>
  <c r="F13" i="2"/>
  <c r="H13" i="2"/>
  <c r="H13" i="4"/>
  <c r="I13" i="4"/>
  <c r="G13" i="4"/>
  <c r="E13" i="4"/>
  <c r="F13" i="4"/>
  <c r="I13" i="2"/>
  <c r="D13" i="2"/>
  <c r="P13" i="2" s="1"/>
  <c r="Q13" i="2" s="1"/>
  <c r="G13" i="2"/>
  <c r="H59" i="2"/>
  <c r="U59" i="4"/>
  <c r="V59" i="4" s="1"/>
  <c r="E59" i="2"/>
  <c r="G59" i="2"/>
  <c r="L59" i="2" s="1"/>
  <c r="G59" i="4"/>
  <c r="H59" i="4"/>
  <c r="I59" i="4"/>
  <c r="F59" i="4"/>
  <c r="D59" i="4"/>
  <c r="D59" i="2"/>
  <c r="E59" i="4"/>
  <c r="F59" i="2"/>
  <c r="J59" i="2" s="1"/>
  <c r="I59" i="2"/>
  <c r="U63" i="4"/>
  <c r="V63" i="4" s="1"/>
  <c r="E63" i="4"/>
  <c r="D63" i="4"/>
  <c r="E63" i="2"/>
  <c r="D63" i="2"/>
  <c r="G63" i="2"/>
  <c r="H63" i="2"/>
  <c r="I63" i="2"/>
  <c r="F63" i="2"/>
  <c r="G63" i="4"/>
  <c r="H63" i="4"/>
  <c r="I63" i="4"/>
  <c r="F63" i="4"/>
  <c r="F73" i="2"/>
  <c r="I73" i="2"/>
  <c r="G73" i="4"/>
  <c r="F73" i="4"/>
  <c r="H73" i="4"/>
  <c r="I73" i="4"/>
  <c r="E73" i="4"/>
  <c r="D73" i="4"/>
  <c r="U73" i="4"/>
  <c r="V73" i="4" s="1"/>
  <c r="D73" i="2"/>
  <c r="E73" i="2"/>
  <c r="G73" i="2"/>
  <c r="H73" i="2"/>
  <c r="D27" i="4"/>
  <c r="E27" i="2"/>
  <c r="E27" i="4"/>
  <c r="D27" i="2"/>
  <c r="F27" i="2"/>
  <c r="I27" i="2"/>
  <c r="G27" i="2"/>
  <c r="H27" i="2"/>
  <c r="H27" i="4"/>
  <c r="F27" i="4"/>
  <c r="I27" i="4"/>
  <c r="G27" i="4"/>
  <c r="U27" i="4"/>
  <c r="V27" i="4" s="1"/>
  <c r="U80" i="4"/>
  <c r="V80" i="4" s="1"/>
  <c r="E80" i="4"/>
  <c r="D80" i="4"/>
  <c r="E80" i="2"/>
  <c r="D80" i="2"/>
  <c r="I80" i="2"/>
  <c r="F80" i="2"/>
  <c r="G80" i="4"/>
  <c r="H80" i="4"/>
  <c r="G80" i="2"/>
  <c r="I80" i="4"/>
  <c r="H80" i="2"/>
  <c r="F80" i="4"/>
  <c r="U67" i="4"/>
  <c r="V67" i="4" s="1"/>
  <c r="E67" i="4"/>
  <c r="D67" i="4"/>
  <c r="E67" i="2"/>
  <c r="D67" i="2"/>
  <c r="I67" i="2"/>
  <c r="F67" i="2"/>
  <c r="G67" i="2"/>
  <c r="H67" i="2"/>
  <c r="I67" i="4"/>
  <c r="F67" i="4"/>
  <c r="G67" i="4"/>
  <c r="H67" i="4"/>
  <c r="I15" i="4"/>
  <c r="G15" i="4"/>
  <c r="H15" i="4"/>
  <c r="I15" i="2"/>
  <c r="D15" i="2"/>
  <c r="U15" i="4"/>
  <c r="V15" i="4" s="1"/>
  <c r="F15" i="2"/>
  <c r="J15" i="2" s="1"/>
  <c r="F15" i="4"/>
  <c r="H15" i="2"/>
  <c r="D15" i="4"/>
  <c r="E15" i="2"/>
  <c r="E15" i="4"/>
  <c r="G15" i="2"/>
  <c r="L15" i="2" s="1"/>
  <c r="D98" i="2"/>
  <c r="G98" i="2"/>
  <c r="H98" i="4"/>
  <c r="F98" i="2"/>
  <c r="I98" i="4"/>
  <c r="H98" i="2"/>
  <c r="F98" i="4"/>
  <c r="U98" i="4"/>
  <c r="V98" i="4" s="1"/>
  <c r="E98" i="4"/>
  <c r="I98" i="2"/>
  <c r="G98" i="4"/>
  <c r="D98" i="4"/>
  <c r="E98" i="2"/>
  <c r="E86" i="2"/>
  <c r="D86" i="2"/>
  <c r="F86" i="2"/>
  <c r="H86" i="2"/>
  <c r="H86" i="4"/>
  <c r="I86" i="2"/>
  <c r="I86" i="4"/>
  <c r="F86" i="4"/>
  <c r="G86" i="2"/>
  <c r="G86" i="4"/>
  <c r="U86" i="4"/>
  <c r="V86" i="4" s="1"/>
  <c r="E86" i="4"/>
  <c r="D86" i="4"/>
  <c r="P86" i="4" s="1"/>
  <c r="Q86" i="4" s="1"/>
  <c r="G45" i="2"/>
  <c r="G45" i="4"/>
  <c r="I45" i="4"/>
  <c r="F45" i="4"/>
  <c r="U45" i="4"/>
  <c r="V45" i="4" s="1"/>
  <c r="E45" i="4"/>
  <c r="I45" i="2"/>
  <c r="D45" i="4"/>
  <c r="F45" i="2"/>
  <c r="E45" i="2"/>
  <c r="H45" i="2"/>
  <c r="H45" i="4"/>
  <c r="D45" i="2"/>
  <c r="H74" i="4"/>
  <c r="I74" i="4"/>
  <c r="U74" i="4"/>
  <c r="V74" i="4" s="1"/>
  <c r="E74" i="4"/>
  <c r="G74" i="4"/>
  <c r="D74" i="4"/>
  <c r="E74" i="2"/>
  <c r="D74" i="2"/>
  <c r="G74" i="2"/>
  <c r="H74" i="2"/>
  <c r="I74" i="2"/>
  <c r="F74" i="2"/>
  <c r="F74" i="4"/>
  <c r="I100" i="2"/>
  <c r="G100" i="4"/>
  <c r="U100" i="4"/>
  <c r="V100" i="4" s="1"/>
  <c r="F100" i="2"/>
  <c r="H100" i="4"/>
  <c r="E100" i="4"/>
  <c r="E100" i="2"/>
  <c r="P100" i="2" s="1"/>
  <c r="H100" i="2"/>
  <c r="I100" i="4"/>
  <c r="G100" i="2"/>
  <c r="F100" i="4"/>
  <c r="D100" i="4"/>
  <c r="D100" i="2"/>
  <c r="H93" i="2"/>
  <c r="I93" i="4"/>
  <c r="D93" i="2"/>
  <c r="F93" i="4"/>
  <c r="E93" i="4"/>
  <c r="F93" i="2"/>
  <c r="G93" i="4"/>
  <c r="U93" i="4"/>
  <c r="V93" i="4" s="1"/>
  <c r="D93" i="4"/>
  <c r="G93" i="2"/>
  <c r="H93" i="4"/>
  <c r="E93" i="2"/>
  <c r="I93" i="2"/>
  <c r="F32" i="4"/>
  <c r="G32" i="4"/>
  <c r="U32" i="4"/>
  <c r="V32" i="4" s="1"/>
  <c r="E32" i="2"/>
  <c r="H32" i="2"/>
  <c r="F32" i="2"/>
  <c r="I32" i="2"/>
  <c r="G32" i="2"/>
  <c r="D32" i="2"/>
  <c r="D32" i="4"/>
  <c r="H32" i="4"/>
  <c r="E32" i="4"/>
  <c r="I32" i="4"/>
  <c r="F50" i="2"/>
  <c r="G50" i="4"/>
  <c r="H50" i="2"/>
  <c r="H50" i="4"/>
  <c r="I50" i="4"/>
  <c r="G50" i="2"/>
  <c r="E50" i="2"/>
  <c r="U50" i="4"/>
  <c r="V50" i="4" s="1"/>
  <c r="D50" i="2"/>
  <c r="E50" i="4"/>
  <c r="D50" i="4"/>
  <c r="F50" i="4"/>
  <c r="I50" i="2"/>
  <c r="I82" i="4"/>
  <c r="I82" i="2"/>
  <c r="F82" i="4"/>
  <c r="G82" i="4"/>
  <c r="U82" i="4"/>
  <c r="V82" i="4" s="1"/>
  <c r="E82" i="4"/>
  <c r="D82" i="4"/>
  <c r="D82" i="2"/>
  <c r="E82" i="2"/>
  <c r="G82" i="2"/>
  <c r="H82" i="2"/>
  <c r="H82" i="4"/>
  <c r="F82" i="2"/>
  <c r="I23" i="2"/>
  <c r="U23" i="4"/>
  <c r="V23" i="4" s="1"/>
  <c r="E23" i="4"/>
  <c r="D23" i="2"/>
  <c r="P23" i="2" s="1"/>
  <c r="D23" i="4"/>
  <c r="G23" i="4"/>
  <c r="F23" i="4"/>
  <c r="H23" i="2"/>
  <c r="H23" i="4"/>
  <c r="F23" i="2"/>
  <c r="E23" i="2"/>
  <c r="I23" i="4"/>
  <c r="G23" i="2"/>
  <c r="I30" i="4"/>
  <c r="F30" i="4"/>
  <c r="U30" i="4"/>
  <c r="V30" i="4" s="1"/>
  <c r="E30" i="4"/>
  <c r="E30" i="2"/>
  <c r="D30" i="2"/>
  <c r="D30" i="4"/>
  <c r="H30" i="2"/>
  <c r="F30" i="2"/>
  <c r="I30" i="2"/>
  <c r="G30" i="2"/>
  <c r="G30" i="4"/>
  <c r="H30" i="4"/>
  <c r="U43" i="4"/>
  <c r="V43" i="4" s="1"/>
  <c r="E43" i="4"/>
  <c r="E43" i="2"/>
  <c r="D43" i="4"/>
  <c r="D43" i="2"/>
  <c r="F43" i="2"/>
  <c r="G43" i="2"/>
  <c r="H43" i="2"/>
  <c r="I43" i="2"/>
  <c r="G43" i="4"/>
  <c r="F43" i="4"/>
  <c r="H43" i="4"/>
  <c r="I43" i="4"/>
  <c r="G20" i="2"/>
  <c r="D20" i="2"/>
  <c r="E20" i="2"/>
  <c r="U20" i="4"/>
  <c r="V20" i="4" s="1"/>
  <c r="D20" i="4"/>
  <c r="G20" i="4"/>
  <c r="H20" i="2"/>
  <c r="F20" i="4"/>
  <c r="E20" i="4"/>
  <c r="H20" i="4"/>
  <c r="F20" i="2"/>
  <c r="I20" i="2"/>
  <c r="I20" i="4"/>
  <c r="I56" i="4"/>
  <c r="H56" i="2"/>
  <c r="F56" i="4"/>
  <c r="G56" i="4"/>
  <c r="H56" i="4"/>
  <c r="E56" i="4"/>
  <c r="U56" i="4"/>
  <c r="V56" i="4" s="1"/>
  <c r="D56" i="4"/>
  <c r="D56" i="2"/>
  <c r="G56" i="2"/>
  <c r="F56" i="2"/>
  <c r="I56" i="2"/>
  <c r="E56" i="2"/>
  <c r="G75" i="4"/>
  <c r="I75" i="4"/>
  <c r="F75" i="2"/>
  <c r="H75" i="4"/>
  <c r="F75" i="4"/>
  <c r="G75" i="2"/>
  <c r="H75" i="2"/>
  <c r="D75" i="2"/>
  <c r="E75" i="4"/>
  <c r="D75" i="4"/>
  <c r="I75" i="2"/>
  <c r="E75" i="2"/>
  <c r="U75" i="4"/>
  <c r="V75" i="4" s="1"/>
  <c r="I21" i="4"/>
  <c r="G21" i="4"/>
  <c r="F21" i="4"/>
  <c r="D21" i="2"/>
  <c r="G21" i="2"/>
  <c r="E21" i="2"/>
  <c r="H21" i="2"/>
  <c r="H21" i="4"/>
  <c r="U21" i="4"/>
  <c r="V21" i="4" s="1"/>
  <c r="F21" i="2"/>
  <c r="E21" i="4"/>
  <c r="I21" i="2"/>
  <c r="D21" i="4"/>
  <c r="H57" i="2"/>
  <c r="E57" i="4"/>
  <c r="D57" i="4"/>
  <c r="H57" i="4"/>
  <c r="F57" i="4"/>
  <c r="I57" i="4"/>
  <c r="G57" i="4"/>
  <c r="E57" i="2"/>
  <c r="D57" i="2"/>
  <c r="I57" i="2"/>
  <c r="F57" i="2"/>
  <c r="U57" i="4"/>
  <c r="V57" i="4" s="1"/>
  <c r="G57" i="2"/>
  <c r="D72" i="4"/>
  <c r="E72" i="2"/>
  <c r="D72" i="2"/>
  <c r="I72" i="2"/>
  <c r="F72" i="2"/>
  <c r="G72" i="2"/>
  <c r="H72" i="2"/>
  <c r="F72" i="4"/>
  <c r="G72" i="4"/>
  <c r="H72" i="4"/>
  <c r="I72" i="4"/>
  <c r="U72" i="4"/>
  <c r="V72" i="4" s="1"/>
  <c r="E72" i="4"/>
  <c r="G62" i="2"/>
  <c r="I62" i="4"/>
  <c r="F62" i="4"/>
  <c r="G62" i="4"/>
  <c r="H62" i="4"/>
  <c r="U62" i="4"/>
  <c r="V62" i="4" s="1"/>
  <c r="E62" i="4"/>
  <c r="D62" i="4"/>
  <c r="E62" i="2"/>
  <c r="D62" i="2"/>
  <c r="H62" i="2"/>
  <c r="F62" i="2"/>
  <c r="I62" i="2"/>
  <c r="H78" i="2"/>
  <c r="G78" i="2"/>
  <c r="G78" i="4"/>
  <c r="H78" i="4"/>
  <c r="I78" i="2"/>
  <c r="I78" i="4"/>
  <c r="F78" i="4"/>
  <c r="U78" i="4"/>
  <c r="V78" i="4" s="1"/>
  <c r="D78" i="4"/>
  <c r="E78" i="4"/>
  <c r="D78" i="2"/>
  <c r="E78" i="2"/>
  <c r="F78" i="2"/>
  <c r="E88" i="4"/>
  <c r="H88" i="2"/>
  <c r="G88" i="4"/>
  <c r="I88" i="2"/>
  <c r="H88" i="4"/>
  <c r="F88" i="2"/>
  <c r="I88" i="4"/>
  <c r="U88" i="4"/>
  <c r="V88" i="4" s="1"/>
  <c r="E88" i="2"/>
  <c r="G88" i="2"/>
  <c r="F88" i="4"/>
  <c r="D88" i="4"/>
  <c r="D88" i="2"/>
  <c r="I71" i="4"/>
  <c r="E71" i="4"/>
  <c r="U71" i="4"/>
  <c r="V71" i="4" s="1"/>
  <c r="D71" i="4"/>
  <c r="E71" i="2"/>
  <c r="D71" i="2"/>
  <c r="I71" i="2"/>
  <c r="F71" i="2"/>
  <c r="G71" i="2"/>
  <c r="H71" i="2"/>
  <c r="G71" i="4"/>
  <c r="H71" i="4"/>
  <c r="F71" i="4"/>
  <c r="H68" i="2"/>
  <c r="I68" i="2"/>
  <c r="G68" i="4"/>
  <c r="H68" i="4"/>
  <c r="F68" i="4"/>
  <c r="I68" i="4"/>
  <c r="U68" i="4"/>
  <c r="V68" i="4" s="1"/>
  <c r="E68" i="4"/>
  <c r="D68" i="4"/>
  <c r="E68" i="2"/>
  <c r="D68" i="2"/>
  <c r="G68" i="2"/>
  <c r="F68" i="2"/>
  <c r="U81" i="4"/>
  <c r="V81" i="4" s="1"/>
  <c r="D81" i="4"/>
  <c r="D81" i="2"/>
  <c r="E81" i="2"/>
  <c r="I81" i="2"/>
  <c r="G81" i="2"/>
  <c r="F81" i="4"/>
  <c r="H81" i="4"/>
  <c r="F81" i="2"/>
  <c r="I81" i="4"/>
  <c r="G81" i="4"/>
  <c r="H81" i="2"/>
  <c r="E81" i="4"/>
  <c r="U105" i="4"/>
  <c r="V105" i="4" s="1"/>
  <c r="D105" i="2"/>
  <c r="D105" i="4"/>
  <c r="H105" i="4"/>
  <c r="F105" i="2"/>
  <c r="F105" i="4"/>
  <c r="I105" i="2"/>
  <c r="I105" i="4"/>
  <c r="H105" i="2"/>
  <c r="E105" i="2"/>
  <c r="E105" i="4"/>
  <c r="G105" i="4"/>
  <c r="G105" i="2"/>
  <c r="G19" i="4"/>
  <c r="U19" i="4"/>
  <c r="V19" i="4" s="1"/>
  <c r="H19" i="4"/>
  <c r="F19" i="4"/>
  <c r="D19" i="4"/>
  <c r="G19" i="2"/>
  <c r="E19" i="2"/>
  <c r="I19" i="2"/>
  <c r="F19" i="2"/>
  <c r="E19" i="4"/>
  <c r="P19" i="4" s="1"/>
  <c r="Q19" i="4" s="1"/>
  <c r="I19" i="4"/>
  <c r="D19" i="2"/>
  <c r="H19" i="2"/>
  <c r="F70" i="2"/>
  <c r="G70" i="2"/>
  <c r="I70" i="4"/>
  <c r="F70" i="4"/>
  <c r="G70" i="4"/>
  <c r="H70" i="4"/>
  <c r="U70" i="4"/>
  <c r="V70" i="4" s="1"/>
  <c r="E70" i="4"/>
  <c r="D70" i="4"/>
  <c r="D70" i="2"/>
  <c r="E70" i="2"/>
  <c r="P70" i="2" s="1"/>
  <c r="H70" i="2"/>
  <c r="I70" i="2"/>
  <c r="D58" i="17"/>
  <c r="B12" i="17" s="1"/>
  <c r="H11" i="2"/>
  <c r="E11" i="2"/>
  <c r="F11" i="2"/>
  <c r="I11" i="2"/>
  <c r="G11" i="2"/>
  <c r="D11" i="2"/>
  <c r="P25" i="2" l="1"/>
  <c r="L75" i="2"/>
  <c r="J32" i="2"/>
  <c r="P31" i="4"/>
  <c r="Q31" i="4" s="1"/>
  <c r="L101" i="2"/>
  <c r="P18" i="2"/>
  <c r="Q18" i="2" s="1"/>
  <c r="P33" i="2"/>
  <c r="J100" i="2"/>
  <c r="J86" i="2"/>
  <c r="P67" i="4"/>
  <c r="Q67" i="4" s="1"/>
  <c r="J73" i="2"/>
  <c r="L26" i="2"/>
  <c r="P46" i="2"/>
  <c r="Q46" i="2" s="1"/>
  <c r="P97" i="2"/>
  <c r="Q97" i="2" s="1"/>
  <c r="L51" i="4"/>
  <c r="P63" i="2"/>
  <c r="Q63" i="2" s="1"/>
  <c r="L104" i="2"/>
  <c r="P83" i="2"/>
  <c r="N56" i="2"/>
  <c r="I50" i="11" s="1"/>
  <c r="N37" i="2"/>
  <c r="I31" i="11" s="1"/>
  <c r="N51" i="2"/>
  <c r="I45" i="11" s="1"/>
  <c r="N17" i="2"/>
  <c r="I11" i="11" s="1"/>
  <c r="N13" i="2"/>
  <c r="I7" i="11" s="1"/>
  <c r="O83" i="2"/>
  <c r="K77" i="11" s="1"/>
  <c r="O31" i="2"/>
  <c r="K25" i="11" s="1"/>
  <c r="O107" i="2"/>
  <c r="K101" i="11" s="1"/>
  <c r="O66" i="2"/>
  <c r="K60" i="11" s="1"/>
  <c r="O84" i="2"/>
  <c r="K78" i="11" s="1"/>
  <c r="N107" i="2"/>
  <c r="I101" i="11" s="1"/>
  <c r="O63" i="2"/>
  <c r="K57" i="11" s="1"/>
  <c r="N36" i="2"/>
  <c r="I30" i="11" s="1"/>
  <c r="O90" i="2"/>
  <c r="K84" i="11" s="1"/>
  <c r="O75" i="2"/>
  <c r="K69" i="11" s="1"/>
  <c r="N30" i="2"/>
  <c r="I24" i="11" s="1"/>
  <c r="N15" i="2"/>
  <c r="I9" i="11" s="1"/>
  <c r="O67" i="2"/>
  <c r="K61" i="11" s="1"/>
  <c r="N27" i="2"/>
  <c r="I21" i="11" s="1"/>
  <c r="N73" i="2"/>
  <c r="I67" i="11" s="1"/>
  <c r="O36" i="2"/>
  <c r="K30" i="11" s="1"/>
  <c r="N29" i="2"/>
  <c r="I23" i="11" s="1"/>
  <c r="O95" i="2"/>
  <c r="K89" i="11" s="1"/>
  <c r="O54" i="2"/>
  <c r="K48" i="11" s="1"/>
  <c r="O101" i="2"/>
  <c r="K95" i="11" s="1"/>
  <c r="N99" i="2"/>
  <c r="I93" i="11" s="1"/>
  <c r="N48" i="2"/>
  <c r="I42" i="11" s="1"/>
  <c r="N12" i="2"/>
  <c r="O14" i="2"/>
  <c r="K8" i="11" s="1"/>
  <c r="N94" i="2"/>
  <c r="I88" i="11" s="1"/>
  <c r="N65" i="2"/>
  <c r="I59" i="11" s="1"/>
  <c r="O91" i="2"/>
  <c r="K85" i="11" s="1"/>
  <c r="N49" i="2"/>
  <c r="I43" i="11" s="1"/>
  <c r="O41" i="2"/>
  <c r="K35" i="11" s="1"/>
  <c r="O46" i="2"/>
  <c r="K40" i="11" s="1"/>
  <c r="N90" i="2"/>
  <c r="I84" i="11" s="1"/>
  <c r="O103" i="2"/>
  <c r="K97" i="11" s="1"/>
  <c r="N40" i="2"/>
  <c r="I34" i="11" s="1"/>
  <c r="O72" i="2"/>
  <c r="K66" i="11" s="1"/>
  <c r="N32" i="2"/>
  <c r="I26" i="11" s="1"/>
  <c r="O68" i="2"/>
  <c r="K62" i="11" s="1"/>
  <c r="N93" i="2"/>
  <c r="I87" i="11" s="1"/>
  <c r="O86" i="2"/>
  <c r="K80" i="11" s="1"/>
  <c r="P80" i="4"/>
  <c r="Q80" i="4" s="1"/>
  <c r="O92" i="2"/>
  <c r="K86" i="11" s="1"/>
  <c r="N39" i="2"/>
  <c r="I33" i="11" s="1"/>
  <c r="N97" i="2"/>
  <c r="I91" i="11" s="1"/>
  <c r="O58" i="2"/>
  <c r="K52" i="11" s="1"/>
  <c r="O53" i="2"/>
  <c r="K47" i="11" s="1"/>
  <c r="O52" i="2"/>
  <c r="K46" i="11" s="1"/>
  <c r="O60" i="2"/>
  <c r="K54" i="11" s="1"/>
  <c r="O64" i="2"/>
  <c r="K58" i="11" s="1"/>
  <c r="O22" i="2"/>
  <c r="K16" i="11" s="1"/>
  <c r="L89" i="2"/>
  <c r="O38" i="2"/>
  <c r="K32" i="11" s="1"/>
  <c r="N57" i="2"/>
  <c r="I51" i="11" s="1"/>
  <c r="O105" i="2"/>
  <c r="K99" i="11" s="1"/>
  <c r="O62" i="2"/>
  <c r="K56" i="11" s="1"/>
  <c r="O21" i="2"/>
  <c r="K15" i="11" s="1"/>
  <c r="P75" i="4"/>
  <c r="Q75" i="4" s="1"/>
  <c r="O43" i="2"/>
  <c r="K37" i="11" s="1"/>
  <c r="O74" i="2"/>
  <c r="K68" i="11" s="1"/>
  <c r="O27" i="2"/>
  <c r="K21" i="11" s="1"/>
  <c r="P77" i="2"/>
  <c r="O48" i="2"/>
  <c r="K42" i="11" s="1"/>
  <c r="L58" i="4"/>
  <c r="N58" i="2"/>
  <c r="I52" i="11" s="1"/>
  <c r="N14" i="2"/>
  <c r="I8" i="11" s="1"/>
  <c r="O18" i="2"/>
  <c r="K12" i="11" s="1"/>
  <c r="N60" i="2"/>
  <c r="I54" i="11" s="1"/>
  <c r="N104" i="2"/>
  <c r="I98" i="11" s="1"/>
  <c r="N96" i="2"/>
  <c r="N91" i="2"/>
  <c r="I85" i="11" s="1"/>
  <c r="O85" i="2"/>
  <c r="K79" i="11" s="1"/>
  <c r="N64" i="2"/>
  <c r="I58" i="11" s="1"/>
  <c r="N46" i="2"/>
  <c r="I40" i="11" s="1"/>
  <c r="N83" i="2"/>
  <c r="I77" i="11" s="1"/>
  <c r="O81" i="2"/>
  <c r="K75" i="11" s="1"/>
  <c r="N78" i="2"/>
  <c r="I72" i="11" s="1"/>
  <c r="N81" i="2"/>
  <c r="I75" i="11" s="1"/>
  <c r="N68" i="2"/>
  <c r="I62" i="11" s="1"/>
  <c r="O20" i="2"/>
  <c r="K14" i="11" s="1"/>
  <c r="O50" i="2"/>
  <c r="K44" i="11" s="1"/>
  <c r="O98" i="2"/>
  <c r="K92" i="11" s="1"/>
  <c r="N70" i="2"/>
  <c r="I64" i="11" s="1"/>
  <c r="N88" i="2"/>
  <c r="I82" i="11" s="1"/>
  <c r="P56" i="4"/>
  <c r="Q56" i="4" s="1"/>
  <c r="P20" i="2"/>
  <c r="Q20" i="2" s="1"/>
  <c r="N43" i="2"/>
  <c r="I37" i="11" s="1"/>
  <c r="P32" i="4"/>
  <c r="Q32" i="4" s="1"/>
  <c r="L32" i="4"/>
  <c r="N74" i="2"/>
  <c r="I68" i="11" s="1"/>
  <c r="O45" i="2"/>
  <c r="K39" i="11" s="1"/>
  <c r="N86" i="2"/>
  <c r="I80" i="11" s="1"/>
  <c r="P98" i="2"/>
  <c r="L80" i="4"/>
  <c r="O73" i="2"/>
  <c r="K67" i="11" s="1"/>
  <c r="O59" i="2"/>
  <c r="K53" i="11" s="1"/>
  <c r="O13" i="2"/>
  <c r="K7" i="11" s="1"/>
  <c r="N106" i="2"/>
  <c r="I100" i="11" s="1"/>
  <c r="N54" i="2"/>
  <c r="I48" i="11" s="1"/>
  <c r="N101" i="2"/>
  <c r="I95" i="11" s="1"/>
  <c r="N55" i="2"/>
  <c r="I49" i="11" s="1"/>
  <c r="O12" i="2"/>
  <c r="P24" i="4"/>
  <c r="Q24" i="4" s="1"/>
  <c r="O26" i="2"/>
  <c r="K20" i="11" s="1"/>
  <c r="O104" i="2"/>
  <c r="K98" i="11" s="1"/>
  <c r="P96" i="4"/>
  <c r="Q96" i="4" s="1"/>
  <c r="O42" i="2"/>
  <c r="K36" i="11" s="1"/>
  <c r="N85" i="2"/>
  <c r="I79" i="11" s="1"/>
  <c r="N41" i="2"/>
  <c r="I35" i="11" s="1"/>
  <c r="O61" i="2"/>
  <c r="K55" i="11" s="1"/>
  <c r="O51" i="2"/>
  <c r="K45" i="11" s="1"/>
  <c r="O25" i="2"/>
  <c r="K19" i="11" s="1"/>
  <c r="N92" i="2"/>
  <c r="I86" i="11" s="1"/>
  <c r="O106" i="2"/>
  <c r="K100" i="11" s="1"/>
  <c r="J48" i="2"/>
  <c r="N28" i="2"/>
  <c r="I22" i="11" s="1"/>
  <c r="O55" i="2"/>
  <c r="K49" i="11" s="1"/>
  <c r="O97" i="2"/>
  <c r="K91" i="11" s="1"/>
  <c r="O34" i="2"/>
  <c r="K28" i="11" s="1"/>
  <c r="O24" i="2"/>
  <c r="K18" i="11" s="1"/>
  <c r="N53" i="2"/>
  <c r="I47" i="11" s="1"/>
  <c r="O94" i="2"/>
  <c r="K88" i="11" s="1"/>
  <c r="N26" i="2"/>
  <c r="I20" i="11" s="1"/>
  <c r="N79" i="2"/>
  <c r="I73" i="11" s="1"/>
  <c r="O37" i="2"/>
  <c r="K31" i="11" s="1"/>
  <c r="N42" i="2"/>
  <c r="I36" i="11" s="1"/>
  <c r="O49" i="2"/>
  <c r="K43" i="11" s="1"/>
  <c r="N22" i="2"/>
  <c r="I16" i="11" s="1"/>
  <c r="N61" i="2"/>
  <c r="I55" i="11" s="1"/>
  <c r="N89" i="2"/>
  <c r="I83" i="11" s="1"/>
  <c r="N47" i="2"/>
  <c r="I41" i="11" s="1"/>
  <c r="O47" i="2"/>
  <c r="K41" i="11" s="1"/>
  <c r="N103" i="2"/>
  <c r="I97" i="11" s="1"/>
  <c r="N25" i="2"/>
  <c r="I19" i="11" s="1"/>
  <c r="O17" i="2"/>
  <c r="K11" i="11" s="1"/>
  <c r="L83" i="2"/>
  <c r="D33" i="17"/>
  <c r="B25" i="17" s="1"/>
  <c r="N105" i="2"/>
  <c r="I99" i="11" s="1"/>
  <c r="O82" i="2"/>
  <c r="K76" i="11" s="1"/>
  <c r="N100" i="2"/>
  <c r="I94" i="11" s="1"/>
  <c r="O70" i="2"/>
  <c r="K64" i="11" s="1"/>
  <c r="N62" i="2"/>
  <c r="I56" i="11" s="1"/>
  <c r="O23" i="2"/>
  <c r="K17" i="11" s="1"/>
  <c r="N63" i="2"/>
  <c r="I57" i="11" s="1"/>
  <c r="O87" i="2"/>
  <c r="K81" i="11" s="1"/>
  <c r="O78" i="2"/>
  <c r="K72" i="11" s="1"/>
  <c r="N72" i="2"/>
  <c r="I66" i="11" s="1"/>
  <c r="O56" i="2"/>
  <c r="K50" i="11" s="1"/>
  <c r="L20" i="2"/>
  <c r="N23" i="2"/>
  <c r="I17" i="11" s="1"/>
  <c r="J82" i="2"/>
  <c r="O93" i="2"/>
  <c r="K87" i="11" s="1"/>
  <c r="O15" i="2"/>
  <c r="K9" i="11" s="1"/>
  <c r="N67" i="2"/>
  <c r="I61" i="11" s="1"/>
  <c r="O80" i="2"/>
  <c r="K74" i="11" s="1"/>
  <c r="N84" i="2"/>
  <c r="I78" i="11" s="1"/>
  <c r="O33" i="2"/>
  <c r="K27" i="11" s="1"/>
  <c r="O99" i="2"/>
  <c r="K93" i="11" s="1"/>
  <c r="O69" i="2"/>
  <c r="K63" i="11" s="1"/>
  <c r="N34" i="2"/>
  <c r="I28" i="11" s="1"/>
  <c r="N18" i="2"/>
  <c r="I12" i="11" s="1"/>
  <c r="O35" i="2"/>
  <c r="K29" i="11" s="1"/>
  <c r="N35" i="2"/>
  <c r="I29" i="11" s="1"/>
  <c r="L49" i="2"/>
  <c r="O76" i="2"/>
  <c r="K70" i="11" s="1"/>
  <c r="P41" i="4"/>
  <c r="Q41" i="4" s="1"/>
  <c r="O89" i="2"/>
  <c r="K83" i="11" s="1"/>
  <c r="O44" i="2"/>
  <c r="K38" i="11" s="1"/>
  <c r="J25" i="2"/>
  <c r="O88" i="2"/>
  <c r="K82" i="11" s="1"/>
  <c r="N75" i="2"/>
  <c r="I69" i="11" s="1"/>
  <c r="N50" i="2"/>
  <c r="I44" i="11" s="1"/>
  <c r="J68" i="2"/>
  <c r="N71" i="2"/>
  <c r="I65" i="11" s="1"/>
  <c r="J57" i="2"/>
  <c r="O30" i="2"/>
  <c r="K24" i="11" s="1"/>
  <c r="O32" i="2"/>
  <c r="K26" i="11" s="1"/>
  <c r="L93" i="2"/>
  <c r="J93" i="4"/>
  <c r="L100" i="2"/>
  <c r="N98" i="2"/>
  <c r="I92" i="11" s="1"/>
  <c r="N87" i="2"/>
  <c r="I81" i="11" s="1"/>
  <c r="O29" i="2"/>
  <c r="K23" i="11" s="1"/>
  <c r="O77" i="2"/>
  <c r="K71" i="11" s="1"/>
  <c r="J99" i="2"/>
  <c r="L99" i="2"/>
  <c r="N69" i="2"/>
  <c r="I63" i="11" s="1"/>
  <c r="O28" i="2"/>
  <c r="K22" i="11" s="1"/>
  <c r="P55" i="2"/>
  <c r="N24" i="2"/>
  <c r="I18" i="11" s="1"/>
  <c r="O16" i="2"/>
  <c r="K10" i="11" s="1"/>
  <c r="O79" i="2"/>
  <c r="K73" i="11" s="1"/>
  <c r="N76" i="2"/>
  <c r="I70" i="11" s="1"/>
  <c r="P64" i="4"/>
  <c r="Q64" i="4" s="1"/>
  <c r="N66" i="2"/>
  <c r="I60" i="11" s="1"/>
  <c r="N44" i="2"/>
  <c r="I38" i="11" s="1"/>
  <c r="O71" i="2"/>
  <c r="K65" i="11" s="1"/>
  <c r="O19" i="2"/>
  <c r="K13" i="11" s="1"/>
  <c r="N19" i="2"/>
  <c r="I13" i="11" s="1"/>
  <c r="J72" i="2"/>
  <c r="O57" i="2"/>
  <c r="K51" i="11" s="1"/>
  <c r="N21" i="2"/>
  <c r="I15" i="11" s="1"/>
  <c r="N20" i="2"/>
  <c r="I14" i="11" s="1"/>
  <c r="N82" i="2"/>
  <c r="I76" i="11" s="1"/>
  <c r="O100" i="2"/>
  <c r="K94" i="11" s="1"/>
  <c r="N45" i="2"/>
  <c r="I39" i="11" s="1"/>
  <c r="J67" i="2"/>
  <c r="N80" i="2"/>
  <c r="I74" i="11" s="1"/>
  <c r="N59" i="2"/>
  <c r="I53" i="11" s="1"/>
  <c r="N31" i="2"/>
  <c r="I25" i="11" s="1"/>
  <c r="O39" i="2"/>
  <c r="K33" i="11" s="1"/>
  <c r="N77" i="2"/>
  <c r="I71" i="11" s="1"/>
  <c r="N95" i="2"/>
  <c r="I89" i="11" s="1"/>
  <c r="N33" i="2"/>
  <c r="I27" i="11" s="1"/>
  <c r="L28" i="2"/>
  <c r="N102" i="2"/>
  <c r="I96" i="11" s="1"/>
  <c r="O102" i="2"/>
  <c r="K96" i="11" s="1"/>
  <c r="N16" i="2"/>
  <c r="I10" i="11" s="1"/>
  <c r="N52" i="2"/>
  <c r="I46" i="11" s="1"/>
  <c r="O65" i="2"/>
  <c r="K59" i="11" s="1"/>
  <c r="O96" i="2"/>
  <c r="L25" i="2"/>
  <c r="N38" i="2"/>
  <c r="I32" i="11" s="1"/>
  <c r="O40" i="2"/>
  <c r="K34" i="11" s="1"/>
  <c r="K6" i="11"/>
  <c r="I6" i="11"/>
  <c r="J68" i="4"/>
  <c r="J30" i="4"/>
  <c r="J25" i="4"/>
  <c r="P43" i="4"/>
  <c r="Q43" i="4" s="1"/>
  <c r="J84" i="4"/>
  <c r="L85" i="4"/>
  <c r="J90" i="4"/>
  <c r="J101" i="4"/>
  <c r="J97" i="4"/>
  <c r="L81" i="4"/>
  <c r="P68" i="4"/>
  <c r="Q68" i="4" s="1"/>
  <c r="P30" i="4"/>
  <c r="Q30" i="4" s="1"/>
  <c r="L63" i="2"/>
  <c r="P82" i="4"/>
  <c r="Q82" i="4" s="1"/>
  <c r="J100" i="4"/>
  <c r="L92" i="2"/>
  <c r="P65" i="2"/>
  <c r="Q65" i="2" s="1"/>
  <c r="J14" i="4"/>
  <c r="J76" i="2"/>
  <c r="P85" i="4"/>
  <c r="Q85" i="4" s="1"/>
  <c r="P74" i="2"/>
  <c r="Q74" i="2" s="1"/>
  <c r="L27" i="2"/>
  <c r="P68" i="2"/>
  <c r="Q68" i="2" s="1"/>
  <c r="P57" i="2"/>
  <c r="P63" i="4"/>
  <c r="Q63" i="4" s="1"/>
  <c r="J101" i="2"/>
  <c r="P65" i="4"/>
  <c r="Q65" i="4" s="1"/>
  <c r="P66" i="2"/>
  <c r="P23" i="4"/>
  <c r="Q23" i="4" s="1"/>
  <c r="L74" i="4"/>
  <c r="J12" i="2"/>
  <c r="L44" i="2"/>
  <c r="P47" i="2"/>
  <c r="P44" i="2"/>
  <c r="Q44" i="2" s="1"/>
  <c r="P62" i="2"/>
  <c r="P98" i="4"/>
  <c r="Q98" i="4" s="1"/>
  <c r="P67" i="2"/>
  <c r="Q67" i="2" s="1"/>
  <c r="L41" i="4"/>
  <c r="P17" i="2"/>
  <c r="J56" i="2"/>
  <c r="L34" i="2"/>
  <c r="L69" i="2"/>
  <c r="L86" i="2"/>
  <c r="P84" i="2"/>
  <c r="P39" i="4"/>
  <c r="Q39" i="4" s="1"/>
  <c r="J69" i="2"/>
  <c r="L96" i="2"/>
  <c r="L79" i="2"/>
  <c r="J91" i="2"/>
  <c r="L19" i="2"/>
  <c r="L23" i="2"/>
  <c r="L102" i="2"/>
  <c r="J55" i="4"/>
  <c r="J65" i="2"/>
  <c r="J37" i="2"/>
  <c r="P21" i="4"/>
  <c r="Q21" i="4" s="1"/>
  <c r="J74" i="2"/>
  <c r="P92" i="4"/>
  <c r="Q92" i="4" s="1"/>
  <c r="P84" i="4"/>
  <c r="Q84" i="4" s="1"/>
  <c r="J39" i="2"/>
  <c r="J28" i="2"/>
  <c r="J79" i="2"/>
  <c r="L35" i="2"/>
  <c r="L76" i="4"/>
  <c r="J61" i="2"/>
  <c r="L71" i="4"/>
  <c r="J88" i="2"/>
  <c r="L92" i="4"/>
  <c r="P99" i="2"/>
  <c r="P48" i="4"/>
  <c r="Q48" i="4" s="1"/>
  <c r="P28" i="2"/>
  <c r="P61" i="4"/>
  <c r="Q61" i="4" s="1"/>
  <c r="Q83" i="2"/>
  <c r="J19" i="2"/>
  <c r="J78" i="2"/>
  <c r="J28" i="4"/>
  <c r="P58" i="2"/>
  <c r="Q58" i="2" s="1"/>
  <c r="P91" i="2"/>
  <c r="P60" i="2"/>
  <c r="L103" i="4"/>
  <c r="J48" i="4"/>
  <c r="J64" i="2"/>
  <c r="L90" i="2"/>
  <c r="J52" i="4"/>
  <c r="P94" i="2"/>
  <c r="L96" i="4"/>
  <c r="J82" i="4"/>
  <c r="P54" i="2"/>
  <c r="P34" i="4"/>
  <c r="Q34" i="4" s="1"/>
  <c r="J71" i="4"/>
  <c r="J21" i="4"/>
  <c r="L20" i="4"/>
  <c r="L74" i="2"/>
  <c r="P80" i="2"/>
  <c r="P27" i="2"/>
  <c r="L36" i="2"/>
  <c r="P87" i="2"/>
  <c r="Q87" i="2" s="1"/>
  <c r="L77" i="4"/>
  <c r="J24" i="2"/>
  <c r="P26" i="4"/>
  <c r="Q26" i="4" s="1"/>
  <c r="P85" i="2"/>
  <c r="L62" i="4"/>
  <c r="P45" i="4"/>
  <c r="Q45" i="4" s="1"/>
  <c r="L48" i="4"/>
  <c r="L53" i="2"/>
  <c r="J96" i="4"/>
  <c r="J27" i="2"/>
  <c r="L13" i="2"/>
  <c r="L16" i="2"/>
  <c r="L51" i="2"/>
  <c r="J89" i="2"/>
  <c r="P17" i="4"/>
  <c r="Q17" i="4" s="1"/>
  <c r="L24" i="4"/>
  <c r="L70" i="2"/>
  <c r="L56" i="4"/>
  <c r="L43" i="4"/>
  <c r="P58" i="4"/>
  <c r="Q58" i="4" s="1"/>
  <c r="J18" i="2"/>
  <c r="P76" i="2"/>
  <c r="Q76" i="2" s="1"/>
  <c r="L66" i="4"/>
  <c r="L17" i="4"/>
  <c r="J75" i="4"/>
  <c r="L100" i="4"/>
  <c r="J36" i="2"/>
  <c r="P48" i="2"/>
  <c r="Q48" i="2" s="1"/>
  <c r="P97" i="4"/>
  <c r="Q97" i="4" s="1"/>
  <c r="J14" i="2"/>
  <c r="J24" i="4"/>
  <c r="P18" i="4"/>
  <c r="Q18" i="4" s="1"/>
  <c r="P37" i="4"/>
  <c r="Q37" i="4" s="1"/>
  <c r="J49" i="2"/>
  <c r="P46" i="4"/>
  <c r="Q46" i="4" s="1"/>
  <c r="P90" i="4"/>
  <c r="Q90" i="4" s="1"/>
  <c r="J103" i="4"/>
  <c r="J38" i="2"/>
  <c r="L73" i="2"/>
  <c r="J95" i="4"/>
  <c r="L42" i="2"/>
  <c r="P51" i="2"/>
  <c r="Q51" i="2" s="1"/>
  <c r="J47" i="4"/>
  <c r="J17" i="4"/>
  <c r="P38" i="4"/>
  <c r="Q38" i="4" s="1"/>
  <c r="P105" i="4"/>
  <c r="Q105" i="4" s="1"/>
  <c r="L21" i="2"/>
  <c r="P50" i="2"/>
  <c r="L98" i="2"/>
  <c r="P15" i="4"/>
  <c r="Q15" i="4" s="1"/>
  <c r="P106" i="4"/>
  <c r="Q106" i="4" s="1"/>
  <c r="L29" i="4"/>
  <c r="P95" i="4"/>
  <c r="Q95" i="4" s="1"/>
  <c r="J34" i="4"/>
  <c r="J42" i="2"/>
  <c r="J103" i="2"/>
  <c r="J105" i="2"/>
  <c r="J62" i="2"/>
  <c r="L30" i="4"/>
  <c r="L50" i="2"/>
  <c r="L86" i="4"/>
  <c r="P73" i="2"/>
  <c r="Q73" i="2" s="1"/>
  <c r="L106" i="2"/>
  <c r="L37" i="4"/>
  <c r="P42" i="2"/>
  <c r="Q42" i="2" s="1"/>
  <c r="L61" i="4"/>
  <c r="J47" i="2"/>
  <c r="J57" i="4"/>
  <c r="L30" i="2"/>
  <c r="J63" i="2"/>
  <c r="P77" i="4"/>
  <c r="Q77" i="4" s="1"/>
  <c r="P101" i="4"/>
  <c r="Q101" i="4" s="1"/>
  <c r="P14" i="4"/>
  <c r="Q14" i="4" s="1"/>
  <c r="L24" i="2"/>
  <c r="J52" i="2"/>
  <c r="L94" i="2"/>
  <c r="L60" i="2"/>
  <c r="L91" i="2"/>
  <c r="J37" i="4"/>
  <c r="P35" i="4"/>
  <c r="Q35" i="4" s="1"/>
  <c r="L47" i="2"/>
  <c r="Q62" i="2"/>
  <c r="P75" i="2"/>
  <c r="J77" i="2"/>
  <c r="J16" i="4"/>
  <c r="P52" i="4"/>
  <c r="Q52" i="4" s="1"/>
  <c r="L64" i="2"/>
  <c r="J83" i="4"/>
  <c r="P56" i="2"/>
  <c r="Q56" i="2" s="1"/>
  <c r="L45" i="2"/>
  <c r="J69" i="4"/>
  <c r="J97" i="2"/>
  <c r="J60" i="4"/>
  <c r="L88" i="2"/>
  <c r="J50" i="4"/>
  <c r="Q98" i="2"/>
  <c r="P107" i="2"/>
  <c r="Q25" i="2"/>
  <c r="P66" i="4"/>
  <c r="Q66" i="4" s="1"/>
  <c r="J29" i="2"/>
  <c r="P28" i="4"/>
  <c r="Q28" i="4" s="1"/>
  <c r="P49" i="4"/>
  <c r="Q49" i="4" s="1"/>
  <c r="L68" i="2"/>
  <c r="L71" i="2"/>
  <c r="P62" i="4"/>
  <c r="Q62" i="4" s="1"/>
  <c r="L57" i="4"/>
  <c r="J21" i="2"/>
  <c r="J20" i="2"/>
  <c r="J23" i="2"/>
  <c r="L82" i="2"/>
  <c r="P32" i="2"/>
  <c r="J92" i="2"/>
  <c r="L106" i="4"/>
  <c r="L54" i="2"/>
  <c r="L48" i="2"/>
  <c r="L65" i="4"/>
  <c r="P76" i="4"/>
  <c r="Q76" i="4" s="1"/>
  <c r="P89" i="4"/>
  <c r="Q89" i="4" s="1"/>
  <c r="P44" i="4"/>
  <c r="Q44" i="4" s="1"/>
  <c r="L105" i="2"/>
  <c r="P81" i="4"/>
  <c r="Q81" i="4" s="1"/>
  <c r="J71" i="2"/>
  <c r="J30" i="2"/>
  <c r="P82" i="2"/>
  <c r="Q82" i="2" s="1"/>
  <c r="L32" i="2"/>
  <c r="L80" i="2"/>
  <c r="J63" i="4"/>
  <c r="J13" i="4"/>
  <c r="J31" i="4"/>
  <c r="P106" i="2"/>
  <c r="L29" i="2"/>
  <c r="L58" i="2"/>
  <c r="J18" i="4"/>
  <c r="P79" i="2"/>
  <c r="P42" i="4"/>
  <c r="Q42" i="4" s="1"/>
  <c r="L41" i="2"/>
  <c r="J22" i="2"/>
  <c r="J46" i="2"/>
  <c r="J66" i="4"/>
  <c r="J44" i="2"/>
  <c r="L83" i="4"/>
  <c r="P45" i="2"/>
  <c r="P29" i="2"/>
  <c r="J33" i="2"/>
  <c r="J16" i="2"/>
  <c r="P61" i="2"/>
  <c r="Q61" i="2" s="1"/>
  <c r="P71" i="2"/>
  <c r="Q71" i="2" s="1"/>
  <c r="L43" i="2"/>
  <c r="P100" i="4"/>
  <c r="Q100" i="4" s="1"/>
  <c r="J86" i="4"/>
  <c r="J15" i="4"/>
  <c r="L67" i="2"/>
  <c r="P13" i="4"/>
  <c r="Q13" i="4" s="1"/>
  <c r="L31" i="4"/>
  <c r="L33" i="2"/>
  <c r="J54" i="2"/>
  <c r="P101" i="2"/>
  <c r="Q101" i="2" s="1"/>
  <c r="L55" i="2"/>
  <c r="L18" i="4"/>
  <c r="P16" i="2"/>
  <c r="L107" i="2"/>
  <c r="J51" i="4"/>
  <c r="P47" i="4"/>
  <c r="Q47" i="4" s="1"/>
  <c r="J43" i="2"/>
  <c r="J45" i="2"/>
  <c r="L63" i="4"/>
  <c r="J92" i="4"/>
  <c r="P52" i="2"/>
  <c r="Q52" i="2" s="1"/>
  <c r="J65" i="4"/>
  <c r="P71" i="4"/>
  <c r="Q71" i="4" s="1"/>
  <c r="L88" i="4"/>
  <c r="P72" i="2"/>
  <c r="Q72" i="2" s="1"/>
  <c r="P57" i="4"/>
  <c r="Q57" i="4" s="1"/>
  <c r="P43" i="2"/>
  <c r="Q43" i="2" s="1"/>
  <c r="P30" i="2"/>
  <c r="J93" i="2"/>
  <c r="P73" i="4"/>
  <c r="Q73" i="4" s="1"/>
  <c r="J59" i="4"/>
  <c r="L87" i="4"/>
  <c r="P99" i="4"/>
  <c r="Q99" i="4" s="1"/>
  <c r="J58" i="2"/>
  <c r="P21" i="2"/>
  <c r="L93" i="4"/>
  <c r="L87" i="2"/>
  <c r="L77" i="2"/>
  <c r="J34" i="2"/>
  <c r="P16" i="4"/>
  <c r="Q16" i="4" s="1"/>
  <c r="J60" i="2"/>
  <c r="P51" i="4"/>
  <c r="Q51" i="4" s="1"/>
  <c r="J90" i="2"/>
  <c r="P25" i="4"/>
  <c r="Q25" i="4" s="1"/>
  <c r="P19" i="2"/>
  <c r="L57" i="2"/>
  <c r="J75" i="2"/>
  <c r="L50" i="4"/>
  <c r="P94" i="4"/>
  <c r="Q94" i="4" s="1"/>
  <c r="J61" i="4"/>
  <c r="P70" i="4"/>
  <c r="Q70" i="4" s="1"/>
  <c r="L81" i="2"/>
  <c r="L62" i="2"/>
  <c r="J50" i="2"/>
  <c r="J32" i="4"/>
  <c r="P93" i="2"/>
  <c r="J13" i="2"/>
  <c r="L36" i="4"/>
  <c r="P31" i="2"/>
  <c r="J84" i="2"/>
  <c r="J102" i="2"/>
  <c r="J58" i="4"/>
  <c r="L12" i="2"/>
  <c r="P26" i="2"/>
  <c r="Q26" i="2" s="1"/>
  <c r="P37" i="2"/>
  <c r="Q37" i="2" s="1"/>
  <c r="J83" i="2"/>
  <c r="L68" i="4"/>
  <c r="P88" i="2"/>
  <c r="J45" i="4"/>
  <c r="L15" i="4"/>
  <c r="P69" i="2"/>
  <c r="Q69" i="2" s="1"/>
  <c r="P102" i="2"/>
  <c r="Q102" i="2" s="1"/>
  <c r="L97" i="2"/>
  <c r="P12" i="4"/>
  <c r="Q12" i="4" s="1"/>
  <c r="L16" i="4"/>
  <c r="J107" i="2"/>
  <c r="J94" i="2"/>
  <c r="J96" i="2"/>
  <c r="P103" i="2"/>
  <c r="J81" i="2"/>
  <c r="P78" i="2"/>
  <c r="L72" i="4"/>
  <c r="P86" i="2"/>
  <c r="Q86" i="2" s="1"/>
  <c r="P59" i="2"/>
  <c r="Q59" i="2" s="1"/>
  <c r="J106" i="2"/>
  <c r="L54" i="4"/>
  <c r="P102" i="4"/>
  <c r="Q102" i="4" s="1"/>
  <c r="P55" i="4"/>
  <c r="Q55" i="4" s="1"/>
  <c r="P12" i="2"/>
  <c r="L94" i="4"/>
  <c r="L65" i="2"/>
  <c r="L49" i="4"/>
  <c r="L76" i="2"/>
  <c r="P22" i="2"/>
  <c r="P69" i="4"/>
  <c r="Q69" i="4" s="1"/>
  <c r="L14" i="4"/>
  <c r="L107" i="4"/>
  <c r="L102" i="4"/>
  <c r="J78" i="4"/>
  <c r="P74" i="4"/>
  <c r="Q74" i="4" s="1"/>
  <c r="J98" i="4"/>
  <c r="J29" i="4"/>
  <c r="P54" i="4"/>
  <c r="Q54" i="4" s="1"/>
  <c r="J42" i="4"/>
  <c r="L22" i="4"/>
  <c r="L44" i="4"/>
  <c r="J74" i="4"/>
  <c r="L13" i="4"/>
  <c r="J41" i="4"/>
  <c r="P22" i="4"/>
  <c r="Q22" i="4" s="1"/>
  <c r="J89" i="4"/>
  <c r="J102" i="4"/>
  <c r="L46" i="4"/>
  <c r="J26" i="4"/>
  <c r="J46" i="4"/>
  <c r="J43" i="4"/>
  <c r="P50" i="4"/>
  <c r="Q50" i="4" s="1"/>
  <c r="P27" i="4"/>
  <c r="Q27" i="4" s="1"/>
  <c r="J73" i="4"/>
  <c r="P36" i="4"/>
  <c r="Q36" i="4" s="1"/>
  <c r="L73" i="4"/>
  <c r="L59" i="4"/>
  <c r="L69" i="4"/>
  <c r="L55" i="4"/>
  <c r="J107" i="4"/>
  <c r="L26" i="4"/>
  <c r="L89" i="4"/>
  <c r="J87" i="4"/>
  <c r="J81" i="4"/>
  <c r="L70" i="4"/>
  <c r="J88" i="4"/>
  <c r="J36" i="4"/>
  <c r="J53" i="4"/>
  <c r="L47" i="4"/>
  <c r="J38" i="4"/>
  <c r="J19" i="4"/>
  <c r="P72" i="4"/>
  <c r="Q72" i="4" s="1"/>
  <c r="J23" i="4"/>
  <c r="L67" i="4"/>
  <c r="L27" i="4"/>
  <c r="J39" i="4"/>
  <c r="L95" i="4"/>
  <c r="J79" i="4"/>
  <c r="L91" i="4"/>
  <c r="J70" i="4"/>
  <c r="J67" i="4"/>
  <c r="L33" i="4"/>
  <c r="J99" i="4"/>
  <c r="L12" i="4"/>
  <c r="L79" i="4"/>
  <c r="P83" i="4"/>
  <c r="Q83" i="4" s="1"/>
  <c r="J105" i="4"/>
  <c r="P78" i="4"/>
  <c r="Q78" i="4" s="1"/>
  <c r="L98" i="4"/>
  <c r="J27" i="4"/>
  <c r="J106" i="4"/>
  <c r="P29" i="4"/>
  <c r="Q29" i="4" s="1"/>
  <c r="J77" i="4"/>
  <c r="L99" i="4"/>
  <c r="J76" i="4"/>
  <c r="Q78" i="2"/>
  <c r="Q55" i="2"/>
  <c r="Q84" i="2"/>
  <c r="Q28" i="2"/>
  <c r="Q17" i="2"/>
  <c r="Q77" i="2"/>
  <c r="Q80" i="2"/>
  <c r="Q27" i="2"/>
  <c r="Q85" i="2"/>
  <c r="Q99" i="2"/>
  <c r="Q47" i="2"/>
  <c r="Q29" i="2"/>
  <c r="Q66" i="2"/>
  <c r="Q70" i="2"/>
  <c r="Q79" i="2"/>
  <c r="Q19" i="2"/>
  <c r="Q32" i="2"/>
  <c r="Q50" i="2"/>
  <c r="Q94" i="2"/>
  <c r="Q100" i="2"/>
  <c r="Q88" i="2"/>
  <c r="Q45" i="2"/>
  <c r="Q33" i="2"/>
  <c r="Q54" i="2"/>
  <c r="Q60" i="2"/>
  <c r="Q91" i="2"/>
  <c r="P49" i="2"/>
  <c r="J64" i="4"/>
  <c r="J72" i="4"/>
  <c r="J87" i="2"/>
  <c r="L84" i="2"/>
  <c r="P39" i="2"/>
  <c r="J12" i="4"/>
  <c r="L85" i="2"/>
  <c r="L64" i="4"/>
  <c r="L66" i="2"/>
  <c r="L25" i="4"/>
  <c r="L38" i="4"/>
  <c r="P87" i="4"/>
  <c r="Q87" i="4" s="1"/>
  <c r="L39" i="2"/>
  <c r="L101" i="4"/>
  <c r="L28" i="4"/>
  <c r="P53" i="2"/>
  <c r="P91" i="4"/>
  <c r="Q91" i="4" s="1"/>
  <c r="J44" i="4"/>
  <c r="L38" i="2"/>
  <c r="L78" i="4"/>
  <c r="J56" i="4"/>
  <c r="P20" i="4"/>
  <c r="Q20" i="4" s="1"/>
  <c r="J31" i="2"/>
  <c r="J55" i="2"/>
  <c r="L103" i="2"/>
  <c r="P38" i="2"/>
  <c r="P88" i="4"/>
  <c r="Q88" i="4" s="1"/>
  <c r="J20" i="4"/>
  <c r="J80" i="2"/>
  <c r="L84" i="4"/>
  <c r="P60" i="4"/>
  <c r="Q60" i="4" s="1"/>
  <c r="J91" i="4"/>
  <c r="L37" i="2"/>
  <c r="J35" i="2"/>
  <c r="J49" i="4"/>
  <c r="P64" i="2"/>
  <c r="L46" i="2"/>
  <c r="J70" i="2"/>
  <c r="L19" i="4"/>
  <c r="P36" i="2"/>
  <c r="L31" i="2"/>
  <c r="P33" i="4"/>
  <c r="Q33" i="4" s="1"/>
  <c r="L97" i="4"/>
  <c r="J26" i="2"/>
  <c r="P104" i="2"/>
  <c r="P81" i="2"/>
  <c r="L75" i="4"/>
  <c r="L56" i="2"/>
  <c r="L82" i="4"/>
  <c r="P93" i="4"/>
  <c r="Q93" i="4" s="1"/>
  <c r="J80" i="4"/>
  <c r="J33" i="4"/>
  <c r="J53" i="2"/>
  <c r="P104" i="4"/>
  <c r="Q104" i="4" s="1"/>
  <c r="P35" i="2"/>
  <c r="J85" i="4"/>
  <c r="L105" i="4"/>
  <c r="L45" i="4"/>
  <c r="P59" i="4"/>
  <c r="Q59" i="4" s="1"/>
  <c r="P14" i="2"/>
  <c r="P34" i="2"/>
  <c r="L18" i="2"/>
  <c r="J94" i="4"/>
  <c r="L104" i="4"/>
  <c r="L42" i="4"/>
  <c r="L78" i="2"/>
  <c r="L21" i="4"/>
  <c r="P15" i="2"/>
  <c r="L14" i="2"/>
  <c r="J22" i="4"/>
  <c r="P90" i="2"/>
  <c r="L72" i="2"/>
  <c r="J98" i="2"/>
  <c r="L34" i="4"/>
  <c r="P107" i="4"/>
  <c r="Q107" i="4" s="1"/>
  <c r="P79" i="4"/>
  <c r="Q79" i="4" s="1"/>
  <c r="L61" i="2"/>
  <c r="J66" i="2"/>
  <c r="Q57" i="2"/>
  <c r="Q23" i="2"/>
  <c r="J95" i="2"/>
  <c r="J54" i="4"/>
  <c r="L53" i="4"/>
  <c r="L52" i="4"/>
  <c r="J104" i="2"/>
  <c r="P89" i="2"/>
  <c r="P105" i="2"/>
  <c r="L23" i="4"/>
  <c r="P53" i="4"/>
  <c r="Q53" i="4" s="1"/>
  <c r="J104" i="4"/>
  <c r="L35" i="4"/>
  <c r="P41" i="2"/>
  <c r="J62" i="4"/>
  <c r="P96" i="2"/>
  <c r="J35" i="4"/>
  <c r="P103" i="4"/>
  <c r="Q103" i="4" s="1"/>
  <c r="J11" i="2"/>
  <c r="N11" i="2"/>
  <c r="L11" i="2"/>
  <c r="O11" i="2"/>
  <c r="P11" i="2"/>
  <c r="K73" i="2" l="1"/>
  <c r="J67" i="11" s="1"/>
  <c r="K40" i="2"/>
  <c r="J34" i="11" s="1"/>
  <c r="K17" i="2"/>
  <c r="J11" i="11" s="1"/>
  <c r="K85" i="2"/>
  <c r="J79" i="11" s="1"/>
  <c r="K32" i="2"/>
  <c r="J26" i="11" s="1"/>
  <c r="K15" i="2"/>
  <c r="J9" i="11" s="1"/>
  <c r="K41" i="2"/>
  <c r="J35" i="11" s="1"/>
  <c r="K100" i="2"/>
  <c r="J94" i="11" s="1"/>
  <c r="K86" i="2"/>
  <c r="J80" i="11" s="1"/>
  <c r="K51" i="2"/>
  <c r="J45" i="11" s="1"/>
  <c r="K59" i="2"/>
  <c r="J53" i="11" s="1"/>
  <c r="M40" i="2"/>
  <c r="L34" i="11" s="1"/>
  <c r="M75" i="2"/>
  <c r="L69" i="11" s="1"/>
  <c r="M104" i="2"/>
  <c r="L98" i="11" s="1"/>
  <c r="M59" i="2"/>
  <c r="L53" i="11" s="1"/>
  <c r="M17" i="2"/>
  <c r="L11" i="11" s="1"/>
  <c r="M26" i="2"/>
  <c r="L20" i="11" s="1"/>
  <c r="M22" i="2"/>
  <c r="L16" i="11" s="1"/>
  <c r="M52" i="2"/>
  <c r="L46" i="11" s="1"/>
  <c r="M101" i="2"/>
  <c r="L95" i="11" s="1"/>
  <c r="M95" i="2"/>
  <c r="L89" i="11" s="1"/>
  <c r="M15" i="2"/>
  <c r="L9" i="11" s="1"/>
  <c r="M56" i="2"/>
  <c r="L50" i="11" s="1"/>
  <c r="K45" i="2"/>
  <c r="J39" i="11" s="1"/>
  <c r="K23" i="2"/>
  <c r="J17" i="11" s="1"/>
  <c r="M60" i="2"/>
  <c r="L54" i="11" s="1"/>
  <c r="M30" i="2"/>
  <c r="L24" i="11" s="1"/>
  <c r="K18" i="2"/>
  <c r="J12" i="11" s="1"/>
  <c r="M51" i="2"/>
  <c r="L45" i="11" s="1"/>
  <c r="K79" i="2"/>
  <c r="J73" i="11" s="1"/>
  <c r="K65" i="2"/>
  <c r="J59" i="11" s="1"/>
  <c r="K69" i="2"/>
  <c r="J63" i="11" s="1"/>
  <c r="M27" i="2"/>
  <c r="L21" i="11" s="1"/>
  <c r="M100" i="2"/>
  <c r="L94" i="11" s="1"/>
  <c r="M20" i="2"/>
  <c r="L14" i="11" s="1"/>
  <c r="K55" i="2"/>
  <c r="J49" i="11" s="1"/>
  <c r="K31" i="2"/>
  <c r="J25" i="11" s="1"/>
  <c r="M97" i="2"/>
  <c r="L91" i="11" s="1"/>
  <c r="K13" i="2"/>
  <c r="J7" i="11" s="1"/>
  <c r="K60" i="2"/>
  <c r="J54" i="11" s="1"/>
  <c r="K43" i="2"/>
  <c r="J37" i="11" s="1"/>
  <c r="K54" i="2"/>
  <c r="J48" i="11" s="1"/>
  <c r="M43" i="2"/>
  <c r="L37" i="11" s="1"/>
  <c r="K44" i="2"/>
  <c r="J38" i="11" s="1"/>
  <c r="M58" i="2"/>
  <c r="L52" i="11" s="1"/>
  <c r="K20" i="2"/>
  <c r="J14" i="11" s="1"/>
  <c r="K29" i="2"/>
  <c r="J23" i="11" s="1"/>
  <c r="K97" i="2"/>
  <c r="J91" i="11" s="1"/>
  <c r="K77" i="2"/>
  <c r="J71" i="11" s="1"/>
  <c r="M94" i="2"/>
  <c r="L88" i="11" s="1"/>
  <c r="M50" i="2"/>
  <c r="L44" i="11" s="1"/>
  <c r="M16" i="2"/>
  <c r="L10" i="11" s="1"/>
  <c r="M74" i="2"/>
  <c r="L68" i="11" s="1"/>
  <c r="K28" i="2"/>
  <c r="J22" i="11" s="1"/>
  <c r="M63" i="2"/>
  <c r="L57" i="11" s="1"/>
  <c r="M28" i="2"/>
  <c r="L22" i="11" s="1"/>
  <c r="M49" i="2"/>
  <c r="L43" i="11" s="1"/>
  <c r="M83" i="2"/>
  <c r="L77" i="11" s="1"/>
  <c r="K36" i="2"/>
  <c r="J30" i="11" s="1"/>
  <c r="M13" i="2"/>
  <c r="L7" i="11" s="1"/>
  <c r="K39" i="2"/>
  <c r="J33" i="11" s="1"/>
  <c r="M102" i="2"/>
  <c r="L96" i="11" s="1"/>
  <c r="M25" i="2"/>
  <c r="L19" i="11" s="1"/>
  <c r="K67" i="2"/>
  <c r="J61" i="11" s="1"/>
  <c r="K72" i="2"/>
  <c r="J66" i="11" s="1"/>
  <c r="M99" i="2"/>
  <c r="L93" i="11" s="1"/>
  <c r="M93" i="2"/>
  <c r="L87" i="11" s="1"/>
  <c r="K58" i="2"/>
  <c r="J52" i="11" s="1"/>
  <c r="K66" i="2"/>
  <c r="J60" i="11" s="1"/>
  <c r="K70" i="2"/>
  <c r="J64" i="11" s="1"/>
  <c r="K47" i="2"/>
  <c r="J41" i="11" s="1"/>
  <c r="K104" i="2"/>
  <c r="J98" i="11" s="1"/>
  <c r="M61" i="2"/>
  <c r="L55" i="11" s="1"/>
  <c r="M14" i="2"/>
  <c r="L8" i="11" s="1"/>
  <c r="K53" i="2"/>
  <c r="J47" i="11" s="1"/>
  <c r="M46" i="2"/>
  <c r="L40" i="11" s="1"/>
  <c r="K80" i="2"/>
  <c r="J74" i="11" s="1"/>
  <c r="M39" i="2"/>
  <c r="L33" i="11" s="1"/>
  <c r="M12" i="2"/>
  <c r="L6" i="11" s="1"/>
  <c r="K75" i="2"/>
  <c r="J69" i="11" s="1"/>
  <c r="K34" i="2"/>
  <c r="J28" i="11" s="1"/>
  <c r="K46" i="2"/>
  <c r="J40" i="11" s="1"/>
  <c r="K71" i="2"/>
  <c r="J65" i="11" s="1"/>
  <c r="M54" i="2"/>
  <c r="L48" i="11" s="1"/>
  <c r="M45" i="2"/>
  <c r="L39" i="11" s="1"/>
  <c r="M24" i="2"/>
  <c r="L18" i="11" s="1"/>
  <c r="K62" i="2"/>
  <c r="J56" i="11" s="1"/>
  <c r="K49" i="2"/>
  <c r="J43" i="11" s="1"/>
  <c r="K27" i="2"/>
  <c r="J21" i="11" s="1"/>
  <c r="K24" i="2"/>
  <c r="J18" i="11" s="1"/>
  <c r="M90" i="2"/>
  <c r="L84" i="11" s="1"/>
  <c r="K78" i="2"/>
  <c r="J72" i="11" s="1"/>
  <c r="K88" i="2"/>
  <c r="J82" i="11" s="1"/>
  <c r="M23" i="2"/>
  <c r="L17" i="11" s="1"/>
  <c r="M86" i="2"/>
  <c r="L80" i="11" s="1"/>
  <c r="K76" i="2"/>
  <c r="J70" i="11" s="1"/>
  <c r="K90" i="11"/>
  <c r="K99" i="2"/>
  <c r="J93" i="11" s="1"/>
  <c r="K83" i="2"/>
  <c r="J77" i="11" s="1"/>
  <c r="M18" i="2"/>
  <c r="L12" i="11" s="1"/>
  <c r="K81" i="2"/>
  <c r="J75" i="11" s="1"/>
  <c r="M33" i="2"/>
  <c r="L27" i="11" s="1"/>
  <c r="M48" i="2"/>
  <c r="L42" i="11" s="1"/>
  <c r="K26" i="2"/>
  <c r="J20" i="11" s="1"/>
  <c r="M84" i="2"/>
  <c r="L78" i="11" s="1"/>
  <c r="K96" i="2"/>
  <c r="K50" i="2"/>
  <c r="J44" i="11" s="1"/>
  <c r="M57" i="2"/>
  <c r="L51" i="11" s="1"/>
  <c r="M77" i="2"/>
  <c r="L71" i="11" s="1"/>
  <c r="M107" i="2"/>
  <c r="L101" i="11" s="1"/>
  <c r="K16" i="2"/>
  <c r="J10" i="11" s="1"/>
  <c r="K22" i="2"/>
  <c r="J16" i="11" s="1"/>
  <c r="M47" i="2"/>
  <c r="L41" i="11" s="1"/>
  <c r="K105" i="2"/>
  <c r="J99" i="11" s="1"/>
  <c r="M98" i="2"/>
  <c r="L92" i="11" s="1"/>
  <c r="M42" i="2"/>
  <c r="L36" i="11" s="1"/>
  <c r="M70" i="2"/>
  <c r="L64" i="11" s="1"/>
  <c r="K64" i="2"/>
  <c r="J58" i="11" s="1"/>
  <c r="K19" i="2"/>
  <c r="J13" i="11" s="1"/>
  <c r="M19" i="2"/>
  <c r="L13" i="11" s="1"/>
  <c r="M69" i="2"/>
  <c r="L63" i="11" s="1"/>
  <c r="K101" i="2"/>
  <c r="J95" i="11" s="1"/>
  <c r="K25" i="2"/>
  <c r="J19" i="11" s="1"/>
  <c r="K30" i="2"/>
  <c r="J24" i="11" s="1"/>
  <c r="M38" i="2"/>
  <c r="L32" i="11" s="1"/>
  <c r="K87" i="2"/>
  <c r="J81" i="11" s="1"/>
  <c r="M76" i="2"/>
  <c r="L70" i="11" s="1"/>
  <c r="K106" i="2"/>
  <c r="J100" i="11" s="1"/>
  <c r="K94" i="2"/>
  <c r="J88" i="11" s="1"/>
  <c r="K102" i="2"/>
  <c r="J96" i="11" s="1"/>
  <c r="M62" i="2"/>
  <c r="L56" i="11" s="1"/>
  <c r="M87" i="2"/>
  <c r="L81" i="11" s="1"/>
  <c r="K93" i="2"/>
  <c r="J87" i="11" s="1"/>
  <c r="M67" i="2"/>
  <c r="L61" i="11" s="1"/>
  <c r="K33" i="2"/>
  <c r="J27" i="11" s="1"/>
  <c r="M41" i="2"/>
  <c r="L35" i="11" s="1"/>
  <c r="M105" i="2"/>
  <c r="L99" i="11" s="1"/>
  <c r="K92" i="2"/>
  <c r="J86" i="11" s="1"/>
  <c r="M71" i="2"/>
  <c r="L65" i="11" s="1"/>
  <c r="K103" i="2"/>
  <c r="J97" i="11" s="1"/>
  <c r="M53" i="2"/>
  <c r="L47" i="11" s="1"/>
  <c r="K61" i="2"/>
  <c r="J55" i="11" s="1"/>
  <c r="K74" i="2"/>
  <c r="J68" i="11" s="1"/>
  <c r="K91" i="2"/>
  <c r="J85" i="11" s="1"/>
  <c r="M34" i="2"/>
  <c r="L28" i="11" s="1"/>
  <c r="K57" i="2"/>
  <c r="J51" i="11" s="1"/>
  <c r="M72" i="2"/>
  <c r="L66" i="11" s="1"/>
  <c r="M29" i="2"/>
  <c r="L23" i="11" s="1"/>
  <c r="K21" i="2"/>
  <c r="J15" i="11" s="1"/>
  <c r="K52" i="2"/>
  <c r="J46" i="11" s="1"/>
  <c r="M78" i="2"/>
  <c r="L72" i="11" s="1"/>
  <c r="K35" i="2"/>
  <c r="J29" i="11" s="1"/>
  <c r="K107" i="2"/>
  <c r="J101" i="11" s="1"/>
  <c r="K84" i="2"/>
  <c r="J78" i="11" s="1"/>
  <c r="M81" i="2"/>
  <c r="L75" i="11" s="1"/>
  <c r="M68" i="2"/>
  <c r="L62" i="11" s="1"/>
  <c r="M64" i="2"/>
  <c r="L58" i="11" s="1"/>
  <c r="M106" i="2"/>
  <c r="L100" i="11" s="1"/>
  <c r="K42" i="2"/>
  <c r="J36" i="11" s="1"/>
  <c r="M21" i="2"/>
  <c r="L15" i="11" s="1"/>
  <c r="M73" i="2"/>
  <c r="L67" i="11" s="1"/>
  <c r="M36" i="2"/>
  <c r="L30" i="11" s="1"/>
  <c r="M79" i="2"/>
  <c r="L73" i="11" s="1"/>
  <c r="K56" i="2"/>
  <c r="J50" i="11" s="1"/>
  <c r="M44" i="2"/>
  <c r="L38" i="11" s="1"/>
  <c r="M92" i="2"/>
  <c r="L86" i="11" s="1"/>
  <c r="K82" i="2"/>
  <c r="J76" i="11" s="1"/>
  <c r="M89" i="2"/>
  <c r="L83" i="11" s="1"/>
  <c r="M32" i="2"/>
  <c r="L26" i="11" s="1"/>
  <c r="M85" i="2"/>
  <c r="L79" i="11" s="1"/>
  <c r="K95" i="2"/>
  <c r="J89" i="11" s="1"/>
  <c r="K98" i="2"/>
  <c r="J92" i="11" s="1"/>
  <c r="M31" i="2"/>
  <c r="L25" i="11" s="1"/>
  <c r="M37" i="2"/>
  <c r="L31" i="11" s="1"/>
  <c r="M103" i="2"/>
  <c r="L97" i="11" s="1"/>
  <c r="M66" i="2"/>
  <c r="L60" i="11" s="1"/>
  <c r="M65" i="2"/>
  <c r="L59" i="11" s="1"/>
  <c r="K90" i="2"/>
  <c r="J84" i="11" s="1"/>
  <c r="M55" i="2"/>
  <c r="L49" i="11" s="1"/>
  <c r="M80" i="2"/>
  <c r="L74" i="11" s="1"/>
  <c r="M82" i="2"/>
  <c r="L76" i="11" s="1"/>
  <c r="M88" i="2"/>
  <c r="L82" i="11" s="1"/>
  <c r="M91" i="2"/>
  <c r="L85" i="11" s="1"/>
  <c r="K63" i="2"/>
  <c r="J57" i="11" s="1"/>
  <c r="K38" i="2"/>
  <c r="J32" i="11" s="1"/>
  <c r="K14" i="2"/>
  <c r="J8" i="11" s="1"/>
  <c r="K89" i="2"/>
  <c r="J83" i="11" s="1"/>
  <c r="M35" i="2"/>
  <c r="L29" i="11" s="1"/>
  <c r="K37" i="2"/>
  <c r="J31" i="11" s="1"/>
  <c r="M96" i="2"/>
  <c r="K12" i="2"/>
  <c r="J6" i="11" s="1"/>
  <c r="K68" i="2"/>
  <c r="J62" i="11" s="1"/>
  <c r="K48" i="2"/>
  <c r="J42" i="11" s="1"/>
  <c r="I90" i="11"/>
  <c r="R23" i="2"/>
  <c r="R25" i="2"/>
  <c r="R99" i="2"/>
  <c r="N93" i="11" s="1"/>
  <c r="Q93" i="11" s="1"/>
  <c r="R63" i="2"/>
  <c r="N57" i="11" s="1"/>
  <c r="Q57" i="11" s="1"/>
  <c r="R17" i="2"/>
  <c r="U17" i="2" s="1"/>
  <c r="V17" i="2" s="1"/>
  <c r="S99" i="2"/>
  <c r="O93" i="11" s="1"/>
  <c r="S92" i="2"/>
  <c r="O86" i="11" s="1"/>
  <c r="R57" i="2"/>
  <c r="N51" i="11" s="1"/>
  <c r="Q51" i="11" s="1"/>
  <c r="R77" i="2"/>
  <c r="N71" i="11" s="1"/>
  <c r="Q71" i="11" s="1"/>
  <c r="R94" i="2"/>
  <c r="U94" i="2" s="1"/>
  <c r="V94" i="2" s="1"/>
  <c r="R97" i="2"/>
  <c r="U97" i="2" s="1"/>
  <c r="V97" i="2" s="1"/>
  <c r="R45" i="2"/>
  <c r="N39" i="11" s="1"/>
  <c r="Q39" i="11" s="1"/>
  <c r="S67" i="2"/>
  <c r="O61" i="11" s="1"/>
  <c r="R46" i="2"/>
  <c r="U46" i="2" s="1"/>
  <c r="V46" i="2" s="1"/>
  <c r="R24" i="2"/>
  <c r="U24" i="2" s="1"/>
  <c r="V24" i="2" s="1"/>
  <c r="S65" i="2"/>
  <c r="O59" i="11" s="1"/>
  <c r="R86" i="2"/>
  <c r="N80" i="11" s="1"/>
  <c r="Q80" i="11" s="1"/>
  <c r="R92" i="2"/>
  <c r="U92" i="2" s="1"/>
  <c r="V92" i="2" s="1"/>
  <c r="S59" i="2"/>
  <c r="O53" i="11" s="1"/>
  <c r="S68" i="2"/>
  <c r="O62" i="11" s="1"/>
  <c r="R29" i="2"/>
  <c r="U29" i="2" s="1"/>
  <c r="V29" i="2" s="1"/>
  <c r="S45" i="2"/>
  <c r="O39" i="11" s="1"/>
  <c r="S101" i="2"/>
  <c r="O95" i="11" s="1"/>
  <c r="R101" i="2"/>
  <c r="N95" i="11" s="1"/>
  <c r="Q95" i="11" s="1"/>
  <c r="S40" i="2"/>
  <c r="O34" i="11" s="1"/>
  <c r="S33" i="2"/>
  <c r="O27" i="11" s="1"/>
  <c r="S27" i="2"/>
  <c r="O21" i="11" s="1"/>
  <c r="R56" i="2"/>
  <c r="U56" i="2" s="1"/>
  <c r="V56" i="2" s="1"/>
  <c r="S60" i="2"/>
  <c r="O54" i="11" s="1"/>
  <c r="S55" i="2"/>
  <c r="O49" i="11" s="1"/>
  <c r="R68" i="2"/>
  <c r="U68" i="2" s="1"/>
  <c r="V68" i="2" s="1"/>
  <c r="R32" i="2"/>
  <c r="N26" i="11" s="1"/>
  <c r="Q26" i="11" s="1"/>
  <c r="R76" i="2"/>
  <c r="N70" i="11" s="1"/>
  <c r="Q70" i="11" s="1"/>
  <c r="S29" i="2"/>
  <c r="O23" i="11" s="1"/>
  <c r="R83" i="2"/>
  <c r="N77" i="11" s="1"/>
  <c r="Q77" i="11" s="1"/>
  <c r="S91" i="2"/>
  <c r="O85" i="11" s="1"/>
  <c r="S84" i="2"/>
  <c r="O78" i="11" s="1"/>
  <c r="R13" i="2"/>
  <c r="U13" i="2" s="1"/>
  <c r="V13" i="2" s="1"/>
  <c r="R44" i="2"/>
  <c r="U44" i="2" s="1"/>
  <c r="V44" i="2" s="1"/>
  <c r="S63" i="2"/>
  <c r="O57" i="11" s="1"/>
  <c r="S62" i="2"/>
  <c r="O56" i="11" s="1"/>
  <c r="R55" i="2"/>
  <c r="N49" i="11" s="1"/>
  <c r="Q49" i="11" s="1"/>
  <c r="S77" i="2"/>
  <c r="O71" i="11" s="1"/>
  <c r="S32" i="2"/>
  <c r="O26" i="11" s="1"/>
  <c r="S94" i="2"/>
  <c r="O88" i="11" s="1"/>
  <c r="R75" i="2"/>
  <c r="N69" i="11" s="1"/>
  <c r="Q69" i="11" s="1"/>
  <c r="S24" i="2"/>
  <c r="O18" i="11" s="1"/>
  <c r="S13" i="2"/>
  <c r="O7" i="11" s="1"/>
  <c r="S31" i="2"/>
  <c r="O25" i="11" s="1"/>
  <c r="R18" i="2"/>
  <c r="U18" i="2" s="1"/>
  <c r="V18" i="2" s="1"/>
  <c r="S23" i="2"/>
  <c r="O17" i="11" s="1"/>
  <c r="S52" i="2"/>
  <c r="O46" i="11" s="1"/>
  <c r="S70" i="2"/>
  <c r="O64" i="11" s="1"/>
  <c r="S95" i="2"/>
  <c r="O89" i="11" s="1"/>
  <c r="S58" i="2"/>
  <c r="O52" i="11" s="1"/>
  <c r="R62" i="2"/>
  <c r="U62" i="2" s="1"/>
  <c r="V62" i="2" s="1"/>
  <c r="R72" i="2"/>
  <c r="U72" i="2" s="1"/>
  <c r="V72" i="2" s="1"/>
  <c r="S73" i="2"/>
  <c r="O67" i="11" s="1"/>
  <c r="R74" i="2"/>
  <c r="N68" i="11" s="1"/>
  <c r="Q68" i="11" s="1"/>
  <c r="S25" i="2"/>
  <c r="O19" i="11" s="1"/>
  <c r="R59" i="2"/>
  <c r="N53" i="11" s="1"/>
  <c r="Q53" i="11" s="1"/>
  <c r="R69" i="2"/>
  <c r="U69" i="2" s="1"/>
  <c r="V69" i="2" s="1"/>
  <c r="S76" i="2"/>
  <c r="O70" i="11" s="1"/>
  <c r="S18" i="2"/>
  <c r="O12" i="11" s="1"/>
  <c r="R16" i="2"/>
  <c r="U16" i="2" s="1"/>
  <c r="V16" i="2" s="1"/>
  <c r="R98" i="2"/>
  <c r="S54" i="2"/>
  <c r="O48" i="11" s="1"/>
  <c r="S61" i="2"/>
  <c r="O55" i="11" s="1"/>
  <c r="S83" i="2"/>
  <c r="O77" i="11" s="1"/>
  <c r="R80" i="2"/>
  <c r="U80" i="2" s="1"/>
  <c r="V80" i="2" s="1"/>
  <c r="R66" i="2"/>
  <c r="U66" i="2" s="1"/>
  <c r="V66" i="2" s="1"/>
  <c r="S88" i="2"/>
  <c r="O82" i="11" s="1"/>
  <c r="S97" i="2"/>
  <c r="O91" i="11" s="1"/>
  <c r="S80" i="2"/>
  <c r="O74" i="11" s="1"/>
  <c r="R47" i="2"/>
  <c r="U47" i="2" s="1"/>
  <c r="V47" i="2" s="1"/>
  <c r="S66" i="2"/>
  <c r="O60" i="11" s="1"/>
  <c r="R82" i="2"/>
  <c r="U82" i="2" s="1"/>
  <c r="V82" i="2" s="1"/>
  <c r="R33" i="2"/>
  <c r="N27" i="11" s="1"/>
  <c r="Q27" i="11" s="1"/>
  <c r="R95" i="2"/>
  <c r="U95" i="2" s="1"/>
  <c r="V95" i="2" s="1"/>
  <c r="S20" i="2"/>
  <c r="O14" i="11" s="1"/>
  <c r="R54" i="2"/>
  <c r="N48" i="11" s="1"/>
  <c r="Q48" i="11" s="1"/>
  <c r="R20" i="2"/>
  <c r="N14" i="11" s="1"/>
  <c r="Q14" i="11" s="1"/>
  <c r="R51" i="2"/>
  <c r="U51" i="2" s="1"/>
  <c r="V51" i="2" s="1"/>
  <c r="S46" i="2"/>
  <c r="O40" i="11" s="1"/>
  <c r="S44" i="2"/>
  <c r="O38" i="11" s="1"/>
  <c r="R84" i="2"/>
  <c r="N78" i="11" s="1"/>
  <c r="Q78" i="11" s="1"/>
  <c r="S47" i="2"/>
  <c r="O41" i="11" s="1"/>
  <c r="S82" i="2"/>
  <c r="O76" i="11" s="1"/>
  <c r="S100" i="2"/>
  <c r="O94" i="11" s="1"/>
  <c r="R70" i="2"/>
  <c r="U70" i="2" s="1"/>
  <c r="V70" i="2" s="1"/>
  <c r="R27" i="2"/>
  <c r="U27" i="2" s="1"/>
  <c r="V27" i="2" s="1"/>
  <c r="R100" i="2"/>
  <c r="N94" i="11" s="1"/>
  <c r="Q94" i="11" s="1"/>
  <c r="S72" i="2"/>
  <c r="O66" i="11" s="1"/>
  <c r="S98" i="2"/>
  <c r="O92" i="11" s="1"/>
  <c r="R87" i="2"/>
  <c r="N81" i="11" s="1"/>
  <c r="Q81" i="11" s="1"/>
  <c r="S86" i="2"/>
  <c r="O80" i="11" s="1"/>
  <c r="R88" i="2"/>
  <c r="U88" i="2" s="1"/>
  <c r="V88" i="2" s="1"/>
  <c r="R48" i="2"/>
  <c r="U48" i="2" s="1"/>
  <c r="V48" i="2" s="1"/>
  <c r="R28" i="2"/>
  <c r="U28" i="2" s="1"/>
  <c r="V28" i="2" s="1"/>
  <c r="S85" i="2"/>
  <c r="O79" i="11" s="1"/>
  <c r="R79" i="2"/>
  <c r="N73" i="11" s="1"/>
  <c r="Q73" i="11" s="1"/>
  <c r="R60" i="2"/>
  <c r="N54" i="11" s="1"/>
  <c r="Q54" i="11" s="1"/>
  <c r="S74" i="2"/>
  <c r="O68" i="11" s="1"/>
  <c r="S28" i="2"/>
  <c r="O22" i="11" s="1"/>
  <c r="R85" i="2"/>
  <c r="N79" i="11" s="1"/>
  <c r="Q79" i="11" s="1"/>
  <c r="S42" i="2"/>
  <c r="O36" i="11" s="1"/>
  <c r="S79" i="2"/>
  <c r="O73" i="11" s="1"/>
  <c r="S50" i="2"/>
  <c r="O44" i="11" s="1"/>
  <c r="S12" i="2"/>
  <c r="O6" i="11" s="1"/>
  <c r="R78" i="2"/>
  <c r="N72" i="11" s="1"/>
  <c r="Q72" i="11" s="1"/>
  <c r="R42" i="2"/>
  <c r="N36" i="11" s="1"/>
  <c r="Q36" i="11" s="1"/>
  <c r="R50" i="2"/>
  <c r="U50" i="2" s="1"/>
  <c r="V50" i="2" s="1"/>
  <c r="R43" i="2"/>
  <c r="N37" i="11" s="1"/>
  <c r="Q37" i="11" s="1"/>
  <c r="R52" i="2"/>
  <c r="U52" i="2" s="1"/>
  <c r="V52" i="2" s="1"/>
  <c r="R67" i="2"/>
  <c r="N61" i="11" s="1"/>
  <c r="Q61" i="11" s="1"/>
  <c r="R40" i="2"/>
  <c r="N34" i="11" s="1"/>
  <c r="Q34" i="11" s="1"/>
  <c r="S17" i="2"/>
  <c r="O11" i="11" s="1"/>
  <c r="S78" i="2"/>
  <c r="O72" i="11" s="1"/>
  <c r="S22" i="2"/>
  <c r="O16" i="11" s="1"/>
  <c r="S57" i="2"/>
  <c r="O51" i="11" s="1"/>
  <c r="R103" i="2"/>
  <c r="N97" i="11" s="1"/>
  <c r="Q97" i="11" s="1"/>
  <c r="S43" i="2"/>
  <c r="O37" i="11" s="1"/>
  <c r="R91" i="2"/>
  <c r="U91" i="2" s="1"/>
  <c r="V91" i="2" s="1"/>
  <c r="S103" i="2"/>
  <c r="O97" i="11" s="1"/>
  <c r="S37" i="2"/>
  <c r="O31" i="11" s="1"/>
  <c r="S19" i="2"/>
  <c r="O13" i="11" s="1"/>
  <c r="Q103" i="2"/>
  <c r="S26" i="2"/>
  <c r="O20" i="11" s="1"/>
  <c r="R31" i="2"/>
  <c r="U31" i="2" s="1"/>
  <c r="V31" i="2" s="1"/>
  <c r="S30" i="2"/>
  <c r="O24" i="11" s="1"/>
  <c r="S75" i="2"/>
  <c r="O69" i="11" s="1"/>
  <c r="R22" i="2"/>
  <c r="U22" i="2" s="1"/>
  <c r="V22" i="2" s="1"/>
  <c r="Q22" i="2"/>
  <c r="R26" i="2"/>
  <c r="U26" i="2" s="1"/>
  <c r="V26" i="2" s="1"/>
  <c r="S56" i="2"/>
  <c r="O50" i="11" s="1"/>
  <c r="R58" i="2"/>
  <c r="U58" i="2" s="1"/>
  <c r="V58" i="2" s="1"/>
  <c r="R73" i="2"/>
  <c r="U73" i="2" s="1"/>
  <c r="V73" i="2" s="1"/>
  <c r="R30" i="2"/>
  <c r="U30" i="2" s="1"/>
  <c r="V30" i="2" s="1"/>
  <c r="R102" i="2"/>
  <c r="N96" i="11" s="1"/>
  <c r="Q96" i="11" s="1"/>
  <c r="Q30" i="2"/>
  <c r="S87" i="2"/>
  <c r="O81" i="11" s="1"/>
  <c r="R61" i="2"/>
  <c r="N55" i="11" s="1"/>
  <c r="Q55" i="11" s="1"/>
  <c r="R65" i="2"/>
  <c r="U65" i="2" s="1"/>
  <c r="V65" i="2" s="1"/>
  <c r="Q75" i="2"/>
  <c r="S51" i="2"/>
  <c r="O45" i="11" s="1"/>
  <c r="R19" i="2"/>
  <c r="N13" i="11" s="1"/>
  <c r="Q13" i="11" s="1"/>
  <c r="S48" i="2"/>
  <c r="O42" i="11" s="1"/>
  <c r="Q31" i="2"/>
  <c r="S69" i="2"/>
  <c r="O63" i="11" s="1"/>
  <c r="S71" i="2"/>
  <c r="O65" i="11" s="1"/>
  <c r="R71" i="2"/>
  <c r="U71" i="2" s="1"/>
  <c r="V71" i="2" s="1"/>
  <c r="S102" i="2"/>
  <c r="O96" i="11" s="1"/>
  <c r="R37" i="2"/>
  <c r="N31" i="11" s="1"/>
  <c r="Q31" i="11" s="1"/>
  <c r="S21" i="2"/>
  <c r="O15" i="11" s="1"/>
  <c r="R21" i="2"/>
  <c r="Q21" i="2"/>
  <c r="S106" i="2"/>
  <c r="O100" i="11" s="1"/>
  <c r="Q106" i="2"/>
  <c r="R106" i="2"/>
  <c r="Q12" i="2"/>
  <c r="R12" i="2"/>
  <c r="Q16" i="2"/>
  <c r="S16" i="2"/>
  <c r="O10" i="11" s="1"/>
  <c r="S107" i="2"/>
  <c r="O101" i="11" s="1"/>
  <c r="Q107" i="2"/>
  <c r="R107" i="2"/>
  <c r="Q93" i="2"/>
  <c r="R93" i="2"/>
  <c r="S93" i="2"/>
  <c r="O87" i="11" s="1"/>
  <c r="S39" i="2"/>
  <c r="O33" i="11" s="1"/>
  <c r="Q39" i="2"/>
  <c r="R39" i="2"/>
  <c r="Q41" i="2"/>
  <c r="S41" i="2"/>
  <c r="O35" i="11" s="1"/>
  <c r="R41" i="2"/>
  <c r="Q36" i="2"/>
  <c r="R36" i="2"/>
  <c r="S36" i="2"/>
  <c r="O30" i="11" s="1"/>
  <c r="S90" i="2"/>
  <c r="O84" i="11" s="1"/>
  <c r="R90" i="2"/>
  <c r="Q90" i="2"/>
  <c r="Q14" i="2"/>
  <c r="R14" i="2"/>
  <c r="S14" i="2"/>
  <c r="O8" i="11" s="1"/>
  <c r="R38" i="2"/>
  <c r="Q38" i="2"/>
  <c r="S38" i="2"/>
  <c r="O32" i="11" s="1"/>
  <c r="Q49" i="2"/>
  <c r="S49" i="2"/>
  <c r="O43" i="11" s="1"/>
  <c r="R49" i="2"/>
  <c r="Q104" i="2"/>
  <c r="R104" i="2"/>
  <c r="S104" i="2"/>
  <c r="O98" i="11" s="1"/>
  <c r="Q96" i="2"/>
  <c r="S96" i="2"/>
  <c r="R96" i="2"/>
  <c r="S81" i="2"/>
  <c r="O75" i="11" s="1"/>
  <c r="Q81" i="2"/>
  <c r="R81" i="2"/>
  <c r="R35" i="2"/>
  <c r="Q35" i="2"/>
  <c r="S35" i="2"/>
  <c r="O29" i="11" s="1"/>
  <c r="Q64" i="2"/>
  <c r="R64" i="2"/>
  <c r="S64" i="2"/>
  <c r="O58" i="11" s="1"/>
  <c r="Q105" i="2"/>
  <c r="S105" i="2"/>
  <c r="O99" i="11" s="1"/>
  <c r="R105" i="2"/>
  <c r="Q89" i="2"/>
  <c r="S89" i="2"/>
  <c r="O83" i="11" s="1"/>
  <c r="R89" i="2"/>
  <c r="S15" i="2"/>
  <c r="O9" i="11" s="1"/>
  <c r="Q15" i="2"/>
  <c r="R15" i="2"/>
  <c r="Q53" i="2"/>
  <c r="R53" i="2"/>
  <c r="S53" i="2"/>
  <c r="O47" i="11" s="1"/>
  <c r="Q34" i="2"/>
  <c r="R34" i="2"/>
  <c r="S34" i="2"/>
  <c r="O28" i="11" s="1"/>
  <c r="Q11" i="2"/>
  <c r="S11" i="2"/>
  <c r="K11" i="2"/>
  <c r="R11" i="2"/>
  <c r="M11" i="2"/>
  <c r="U20" i="2" l="1"/>
  <c r="V20" i="2" s="1"/>
  <c r="N86" i="11"/>
  <c r="Q86" i="11" s="1"/>
  <c r="N12" i="11"/>
  <c r="Q12" i="11" s="1"/>
  <c r="U43" i="2"/>
  <c r="V43" i="2" s="1"/>
  <c r="U85" i="2"/>
  <c r="V85" i="2" s="1"/>
  <c r="N82" i="11"/>
  <c r="Q82" i="11" s="1"/>
  <c r="N10" i="11"/>
  <c r="Q10" i="11" s="1"/>
  <c r="U54" i="2"/>
  <c r="V54" i="2" s="1"/>
  <c r="U86" i="2"/>
  <c r="V86" i="2" s="1"/>
  <c r="U76" i="2"/>
  <c r="V76" i="2" s="1"/>
  <c r="U83" i="2"/>
  <c r="V83" i="2" s="1"/>
  <c r="N11" i="11"/>
  <c r="Q11" i="11" s="1"/>
  <c r="N7" i="11"/>
  <c r="Q7" i="11" s="1"/>
  <c r="L90" i="11"/>
  <c r="J90" i="11"/>
  <c r="N22" i="11"/>
  <c r="Q22" i="11" s="1"/>
  <c r="N45" i="11"/>
  <c r="Q45" i="11" s="1"/>
  <c r="U67" i="2"/>
  <c r="V67" i="2" s="1"/>
  <c r="U99" i="2"/>
  <c r="V99" i="2" s="1"/>
  <c r="N42" i="11"/>
  <c r="Q42" i="11" s="1"/>
  <c r="N46" i="11"/>
  <c r="Q46" i="11" s="1"/>
  <c r="U40" i="2"/>
  <c r="V40" i="2" s="1"/>
  <c r="U79" i="2"/>
  <c r="V79" i="2" s="1"/>
  <c r="U57" i="2"/>
  <c r="V57" i="2" s="1"/>
  <c r="N74" i="11"/>
  <c r="Q74" i="11" s="1"/>
  <c r="U63" i="2"/>
  <c r="V63" i="2" s="1"/>
  <c r="N23" i="11"/>
  <c r="Q23" i="11" s="1"/>
  <c r="N89" i="11"/>
  <c r="Q89" i="11" s="1"/>
  <c r="U103" i="2"/>
  <c r="V103" i="2" s="1"/>
  <c r="U19" i="2"/>
  <c r="V19" i="2" s="1"/>
  <c r="N91" i="11"/>
  <c r="Q91" i="11" s="1"/>
  <c r="U75" i="2"/>
  <c r="V75" i="2" s="1"/>
  <c r="N66" i="11"/>
  <c r="Q66" i="11" s="1"/>
  <c r="U61" i="2"/>
  <c r="V61" i="2" s="1"/>
  <c r="U32" i="2"/>
  <c r="V32" i="2" s="1"/>
  <c r="N63" i="11"/>
  <c r="Q63" i="11" s="1"/>
  <c r="N24" i="11"/>
  <c r="Q24" i="11" s="1"/>
  <c r="U77" i="2"/>
  <c r="V77" i="2" s="1"/>
  <c r="N44" i="11"/>
  <c r="Q44" i="11" s="1"/>
  <c r="U55" i="2"/>
  <c r="V55" i="2" s="1"/>
  <c r="N40" i="11"/>
  <c r="Q40" i="11" s="1"/>
  <c r="U42" i="2"/>
  <c r="V42" i="2" s="1"/>
  <c r="N52" i="11"/>
  <c r="Q52" i="11" s="1"/>
  <c r="U101" i="2"/>
  <c r="V101" i="2" s="1"/>
  <c r="N21" i="11"/>
  <c r="Q21" i="11" s="1"/>
  <c r="N76" i="11"/>
  <c r="Q76" i="11" s="1"/>
  <c r="N59" i="11"/>
  <c r="Q59" i="11" s="1"/>
  <c r="N41" i="11"/>
  <c r="Q41" i="11" s="1"/>
  <c r="U33" i="2"/>
  <c r="V33" i="2" s="1"/>
  <c r="U60" i="2"/>
  <c r="V60" i="2" s="1"/>
  <c r="N88" i="11"/>
  <c r="Q88" i="11" s="1"/>
  <c r="U78" i="2"/>
  <c r="V78" i="2" s="1"/>
  <c r="N67" i="11"/>
  <c r="Q67" i="11" s="1"/>
  <c r="N62" i="11"/>
  <c r="Q62" i="11" s="1"/>
  <c r="N64" i="11"/>
  <c r="Q64" i="11" s="1"/>
  <c r="U59" i="2"/>
  <c r="V59" i="2" s="1"/>
  <c r="T40" i="2"/>
  <c r="P34" i="11" s="1"/>
  <c r="T97" i="2"/>
  <c r="P91" i="11" s="1"/>
  <c r="T24" i="2"/>
  <c r="P18" i="11" s="1"/>
  <c r="T13" i="2"/>
  <c r="P7" i="11" s="1"/>
  <c r="T92" i="2"/>
  <c r="P86" i="11" s="1"/>
  <c r="T20" i="2"/>
  <c r="P14" i="11" s="1"/>
  <c r="T18" i="2"/>
  <c r="P12" i="11" s="1"/>
  <c r="T46" i="2"/>
  <c r="P40" i="11" s="1"/>
  <c r="T95" i="2"/>
  <c r="P89" i="11" s="1"/>
  <c r="T87" i="2"/>
  <c r="P81" i="11" s="1"/>
  <c r="T58" i="2"/>
  <c r="P52" i="11" s="1"/>
  <c r="T61" i="2"/>
  <c r="P55" i="11" s="1"/>
  <c r="T23" i="2"/>
  <c r="P17" i="11" s="1"/>
  <c r="T55" i="2"/>
  <c r="P49" i="11" s="1"/>
  <c r="T44" i="2"/>
  <c r="P38" i="11" s="1"/>
  <c r="T60" i="2"/>
  <c r="P54" i="11" s="1"/>
  <c r="T83" i="2"/>
  <c r="P77" i="11" s="1"/>
  <c r="T63" i="2"/>
  <c r="P57" i="11" s="1"/>
  <c r="T69" i="2"/>
  <c r="P63" i="11" s="1"/>
  <c r="T43" i="2"/>
  <c r="P37" i="11" s="1"/>
  <c r="T54" i="2"/>
  <c r="P48" i="11" s="1"/>
  <c r="T45" i="2"/>
  <c r="P39" i="11" s="1"/>
  <c r="T101" i="2"/>
  <c r="P95" i="11" s="1"/>
  <c r="T78" i="2"/>
  <c r="P72" i="11" s="1"/>
  <c r="T70" i="2"/>
  <c r="P64" i="11" s="1"/>
  <c r="T102" i="2"/>
  <c r="P96" i="11" s="1"/>
  <c r="T29" i="2"/>
  <c r="P23" i="11" s="1"/>
  <c r="T80" i="2"/>
  <c r="P74" i="11" s="1"/>
  <c r="T52" i="2"/>
  <c r="P46" i="11" s="1"/>
  <c r="T27" i="2"/>
  <c r="P21" i="11" s="1"/>
  <c r="T68" i="2"/>
  <c r="P62" i="11" s="1"/>
  <c r="T65" i="2"/>
  <c r="P59" i="11" s="1"/>
  <c r="T51" i="2"/>
  <c r="P45" i="11" s="1"/>
  <c r="T98" i="2"/>
  <c r="P92" i="11" s="1"/>
  <c r="T57" i="2"/>
  <c r="P51" i="11" s="1"/>
  <c r="T50" i="2"/>
  <c r="P44" i="11" s="1"/>
  <c r="T72" i="2"/>
  <c r="P66" i="11" s="1"/>
  <c r="T42" i="2"/>
  <c r="P36" i="11" s="1"/>
  <c r="T100" i="2"/>
  <c r="P94" i="11" s="1"/>
  <c r="T25" i="2"/>
  <c r="P19" i="11" s="1"/>
  <c r="T32" i="2"/>
  <c r="P26" i="11" s="1"/>
  <c r="T73" i="2"/>
  <c r="P67" i="11" s="1"/>
  <c r="T84" i="2"/>
  <c r="P78" i="11" s="1"/>
  <c r="T94" i="2"/>
  <c r="P88" i="11" s="1"/>
  <c r="T26" i="2"/>
  <c r="P20" i="11" s="1"/>
  <c r="T79" i="2"/>
  <c r="P73" i="11" s="1"/>
  <c r="T76" i="2"/>
  <c r="P70" i="11" s="1"/>
  <c r="T77" i="2"/>
  <c r="P71" i="11" s="1"/>
  <c r="T85" i="2"/>
  <c r="P79" i="11" s="1"/>
  <c r="T82" i="2"/>
  <c r="P76" i="11" s="1"/>
  <c r="T86" i="2"/>
  <c r="P80" i="11" s="1"/>
  <c r="T28" i="2"/>
  <c r="P22" i="11" s="1"/>
  <c r="T47" i="2"/>
  <c r="P41" i="11" s="1"/>
  <c r="T62" i="2"/>
  <c r="P56" i="11" s="1"/>
  <c r="T91" i="2"/>
  <c r="P85" i="11" s="1"/>
  <c r="T67" i="2"/>
  <c r="P61" i="11" s="1"/>
  <c r="T59" i="2"/>
  <c r="P53" i="11" s="1"/>
  <c r="T19" i="2"/>
  <c r="P13" i="11" s="1"/>
  <c r="T37" i="2"/>
  <c r="P31" i="11" s="1"/>
  <c r="T33" i="2"/>
  <c r="P27" i="11" s="1"/>
  <c r="T74" i="2"/>
  <c r="P68" i="11" s="1"/>
  <c r="T99" i="2"/>
  <c r="P93" i="11" s="1"/>
  <c r="T56" i="2"/>
  <c r="P50" i="11" s="1"/>
  <c r="T71" i="2"/>
  <c r="P65" i="11" s="1"/>
  <c r="T88" i="2"/>
  <c r="P82" i="11" s="1"/>
  <c r="T17" i="2"/>
  <c r="P11" i="11" s="1"/>
  <c r="T48" i="2"/>
  <c r="P42" i="11" s="1"/>
  <c r="T66" i="2"/>
  <c r="P60" i="11" s="1"/>
  <c r="T30" i="2"/>
  <c r="P24" i="11" s="1"/>
  <c r="T21" i="2"/>
  <c r="P15" i="11" s="1"/>
  <c r="T104" i="2"/>
  <c r="P98" i="11" s="1"/>
  <c r="T39" i="2"/>
  <c r="P33" i="11" s="1"/>
  <c r="T22" i="2"/>
  <c r="P16" i="11" s="1"/>
  <c r="T38" i="2"/>
  <c r="P32" i="11" s="1"/>
  <c r="T81" i="2"/>
  <c r="P75" i="11" s="1"/>
  <c r="T93" i="2"/>
  <c r="P87" i="11" s="1"/>
  <c r="T75" i="2"/>
  <c r="P69" i="11" s="1"/>
  <c r="N20" i="11"/>
  <c r="Q20" i="11" s="1"/>
  <c r="T105" i="2"/>
  <c r="P99" i="11" s="1"/>
  <c r="T41" i="2"/>
  <c r="P35" i="11" s="1"/>
  <c r="T107" i="2"/>
  <c r="P101" i="11" s="1"/>
  <c r="T35" i="2"/>
  <c r="P29" i="11" s="1"/>
  <c r="U87" i="2"/>
  <c r="V87" i="2" s="1"/>
  <c r="T31" i="2"/>
  <c r="P25" i="11" s="1"/>
  <c r="T90" i="2"/>
  <c r="P84" i="11" s="1"/>
  <c r="T49" i="2"/>
  <c r="P43" i="11" s="1"/>
  <c r="T89" i="2"/>
  <c r="P83" i="11" s="1"/>
  <c r="T14" i="2"/>
  <c r="P8" i="11" s="1"/>
  <c r="N18" i="11"/>
  <c r="Q18" i="11" s="1"/>
  <c r="U102" i="2"/>
  <c r="V102" i="2" s="1"/>
  <c r="T16" i="2"/>
  <c r="P10" i="11" s="1"/>
  <c r="U74" i="2"/>
  <c r="V74" i="2" s="1"/>
  <c r="N60" i="11"/>
  <c r="Q60" i="11" s="1"/>
  <c r="N85" i="11"/>
  <c r="Q85" i="11" s="1"/>
  <c r="N16" i="11"/>
  <c r="Q16" i="11" s="1"/>
  <c r="T96" i="2"/>
  <c r="U45" i="2"/>
  <c r="V45" i="2" s="1"/>
  <c r="N50" i="11"/>
  <c r="Q50" i="11" s="1"/>
  <c r="T36" i="2"/>
  <c r="P30" i="11" s="1"/>
  <c r="U84" i="2"/>
  <c r="V84" i="2" s="1"/>
  <c r="T12" i="2"/>
  <c r="P6" i="11" s="1"/>
  <c r="N38" i="11"/>
  <c r="Q38" i="11" s="1"/>
  <c r="T103" i="2"/>
  <c r="P97" i="11" s="1"/>
  <c r="T53" i="2"/>
  <c r="P47" i="11" s="1"/>
  <c r="U100" i="2"/>
  <c r="V100" i="2" s="1"/>
  <c r="N56" i="11"/>
  <c r="Q56" i="11" s="1"/>
  <c r="N92" i="11"/>
  <c r="Q92" i="11" s="1"/>
  <c r="U98" i="2"/>
  <c r="V98" i="2" s="1"/>
  <c r="N19" i="11"/>
  <c r="Q19" i="11" s="1"/>
  <c r="U25" i="2"/>
  <c r="V25" i="2" s="1"/>
  <c r="T15" i="2"/>
  <c r="P9" i="11" s="1"/>
  <c r="T64" i="2"/>
  <c r="P58" i="11" s="1"/>
  <c r="N25" i="11"/>
  <c r="Q25" i="11" s="1"/>
  <c r="T34" i="2"/>
  <c r="P28" i="11" s="1"/>
  <c r="T106" i="2"/>
  <c r="P100" i="11" s="1"/>
  <c r="N17" i="11"/>
  <c r="Q17" i="11" s="1"/>
  <c r="U23" i="2"/>
  <c r="V23" i="2" s="1"/>
  <c r="O90" i="11"/>
  <c r="U37" i="2"/>
  <c r="V37" i="2" s="1"/>
  <c r="N65" i="11"/>
  <c r="Q65" i="11" s="1"/>
  <c r="U93" i="2"/>
  <c r="V93" i="2" s="1"/>
  <c r="N87" i="11"/>
  <c r="Q87" i="11" s="1"/>
  <c r="N101" i="11"/>
  <c r="Q101" i="11" s="1"/>
  <c r="U107" i="2"/>
  <c r="V107" i="2" s="1"/>
  <c r="N6" i="11"/>
  <c r="Q6" i="11" s="1"/>
  <c r="U12" i="2"/>
  <c r="V12" i="2" s="1"/>
  <c r="N100" i="11"/>
  <c r="Q100" i="11" s="1"/>
  <c r="U106" i="2"/>
  <c r="V106" i="2" s="1"/>
  <c r="N15" i="11"/>
  <c r="Q15" i="11" s="1"/>
  <c r="U21" i="2"/>
  <c r="V21" i="2" s="1"/>
  <c r="U14" i="2"/>
  <c r="V14" i="2" s="1"/>
  <c r="N8" i="11"/>
  <c r="Q8" i="11" s="1"/>
  <c r="N35" i="11"/>
  <c r="Q35" i="11" s="1"/>
  <c r="U41" i="2"/>
  <c r="V41" i="2" s="1"/>
  <c r="N47" i="11"/>
  <c r="Q47" i="11" s="1"/>
  <c r="U53" i="2"/>
  <c r="V53" i="2" s="1"/>
  <c r="U96" i="2"/>
  <c r="V96" i="2" s="1"/>
  <c r="N90" i="11"/>
  <c r="Q90" i="11" s="1"/>
  <c r="U90" i="2"/>
  <c r="V90" i="2" s="1"/>
  <c r="N84" i="11"/>
  <c r="Q84" i="11" s="1"/>
  <c r="U36" i="2"/>
  <c r="V36" i="2" s="1"/>
  <c r="N30" i="11"/>
  <c r="Q30" i="11" s="1"/>
  <c r="U34" i="2"/>
  <c r="V34" i="2" s="1"/>
  <c r="N28" i="11"/>
  <c r="Q28" i="11" s="1"/>
  <c r="N83" i="11"/>
  <c r="Q83" i="11" s="1"/>
  <c r="U89" i="2"/>
  <c r="V89" i="2" s="1"/>
  <c r="U104" i="2"/>
  <c r="V104" i="2" s="1"/>
  <c r="N98" i="11"/>
  <c r="Q98" i="11" s="1"/>
  <c r="N43" i="11"/>
  <c r="Q43" i="11" s="1"/>
  <c r="U49" i="2"/>
  <c r="V49" i="2" s="1"/>
  <c r="U105" i="2"/>
  <c r="V105" i="2" s="1"/>
  <c r="N99" i="11"/>
  <c r="Q99" i="11" s="1"/>
  <c r="U35" i="2"/>
  <c r="V35" i="2" s="1"/>
  <c r="N29" i="11"/>
  <c r="Q29" i="11" s="1"/>
  <c r="N75" i="11"/>
  <c r="Q75" i="11" s="1"/>
  <c r="U81" i="2"/>
  <c r="V81" i="2" s="1"/>
  <c r="N58" i="11"/>
  <c r="Q58" i="11" s="1"/>
  <c r="U64" i="2"/>
  <c r="V64" i="2" s="1"/>
  <c r="N33" i="11"/>
  <c r="Q33" i="11" s="1"/>
  <c r="U39" i="2"/>
  <c r="V39" i="2" s="1"/>
  <c r="U38" i="2"/>
  <c r="V38" i="2" s="1"/>
  <c r="N32" i="11"/>
  <c r="Q32" i="11" s="1"/>
  <c r="N9" i="11"/>
  <c r="Q9" i="11" s="1"/>
  <c r="U15" i="2"/>
  <c r="V15" i="2" s="1"/>
  <c r="T11" i="2"/>
  <c r="P90" i="11" l="1"/>
  <c r="S74" i="4" l="1"/>
  <c r="R53" i="4"/>
  <c r="S86" i="4"/>
  <c r="S41" i="4"/>
  <c r="S17" i="4"/>
  <c r="R68" i="4"/>
  <c r="R91" i="4"/>
  <c r="R35" i="4"/>
  <c r="R32" i="4"/>
  <c r="R44" i="4"/>
  <c r="R69" i="4"/>
  <c r="R82" i="4"/>
  <c r="S103" i="4"/>
  <c r="S82" i="4"/>
  <c r="S101" i="4"/>
  <c r="R34" i="4"/>
  <c r="R95" i="4"/>
  <c r="R87" i="4"/>
  <c r="S89" i="4"/>
  <c r="R46" i="4"/>
  <c r="S31" i="4"/>
  <c r="S60" i="4"/>
  <c r="R76" i="4"/>
  <c r="S50" i="4"/>
  <c r="R81" i="4"/>
  <c r="S22" i="4"/>
  <c r="S30" i="4"/>
  <c r="R74" i="4"/>
  <c r="S18" i="4"/>
  <c r="R15" i="4"/>
  <c r="S107" i="4"/>
  <c r="S76" i="4"/>
  <c r="R79" i="4"/>
  <c r="R37" i="4"/>
  <c r="R99" i="4"/>
  <c r="R77" i="4"/>
  <c r="S47" i="4"/>
  <c r="R29" i="4"/>
  <c r="S57" i="4"/>
  <c r="R48" i="4"/>
  <c r="R86" i="4"/>
  <c r="S78" i="4"/>
  <c r="R40" i="4"/>
  <c r="R97" i="4"/>
  <c r="S75" i="4"/>
  <c r="S92" i="4"/>
  <c r="R84" i="4"/>
  <c r="S69" i="4"/>
  <c r="S91" i="4"/>
  <c r="R54" i="4"/>
  <c r="R104" i="4"/>
  <c r="R63" i="4"/>
  <c r="S40" i="4"/>
  <c r="S105" i="4"/>
  <c r="S81" i="4"/>
  <c r="R14" i="4"/>
  <c r="S46" i="4"/>
  <c r="S65" i="4"/>
  <c r="S28" i="4"/>
  <c r="S20" i="4"/>
  <c r="S85" i="4"/>
  <c r="R75" i="4"/>
  <c r="R30" i="4"/>
  <c r="R83" i="4"/>
  <c r="S15" i="4"/>
  <c r="S98" i="4"/>
  <c r="S27" i="4"/>
  <c r="S87" i="4"/>
  <c r="S61" i="4"/>
  <c r="S79" i="4"/>
  <c r="S23" i="4"/>
  <c r="R13" i="4"/>
  <c r="R88" i="4"/>
  <c r="R89" i="4"/>
  <c r="R72" i="4"/>
  <c r="S104" i="4"/>
  <c r="R60" i="4"/>
  <c r="R65" i="4"/>
  <c r="R70" i="4"/>
  <c r="S71" i="4"/>
  <c r="R58" i="4"/>
  <c r="S63" i="4"/>
  <c r="R92" i="4"/>
  <c r="R98" i="4"/>
  <c r="R16" i="4"/>
  <c r="S43" i="4"/>
  <c r="R22" i="4"/>
  <c r="S33" i="4"/>
  <c r="R43" i="4"/>
  <c r="S70" i="4"/>
  <c r="R12" i="4"/>
  <c r="R96" i="4"/>
  <c r="S16" i="4"/>
  <c r="S38" i="4"/>
  <c r="R64" i="4"/>
  <c r="R101" i="4"/>
  <c r="S88" i="4"/>
  <c r="R21" i="4"/>
  <c r="R51" i="4"/>
  <c r="S106" i="4"/>
  <c r="S32" i="4"/>
  <c r="S80" i="4"/>
  <c r="R17" i="4"/>
  <c r="R102" i="4"/>
  <c r="S83" i="4"/>
  <c r="R27" i="4"/>
  <c r="R71" i="4"/>
  <c r="S73" i="4"/>
  <c r="S96" i="4"/>
  <c r="S13" i="4"/>
  <c r="R38" i="4"/>
  <c r="S77" i="4"/>
  <c r="R106" i="4"/>
  <c r="R33" i="4"/>
  <c r="R90" i="4"/>
  <c r="S84" i="4"/>
  <c r="S102" i="4"/>
  <c r="S34" i="4"/>
  <c r="S19" i="4"/>
  <c r="R41" i="4"/>
  <c r="S48" i="4"/>
  <c r="R56" i="4"/>
  <c r="R18" i="4"/>
  <c r="R47" i="4"/>
  <c r="R39" i="4"/>
  <c r="R93" i="4"/>
  <c r="S90" i="4"/>
  <c r="R61" i="4"/>
  <c r="S53" i="4"/>
  <c r="R42" i="4"/>
  <c r="S44" i="4"/>
  <c r="S52" i="4"/>
  <c r="R24" i="4"/>
  <c r="S25" i="4"/>
  <c r="R107" i="4"/>
  <c r="R26" i="4"/>
  <c r="S55" i="4"/>
  <c r="R80" i="4"/>
  <c r="S49" i="4"/>
  <c r="S42" i="4"/>
  <c r="S36" i="4"/>
  <c r="R66" i="4"/>
  <c r="R59" i="4"/>
  <c r="R85" i="4"/>
  <c r="R52" i="4"/>
  <c r="R55" i="4"/>
  <c r="R67" i="4"/>
  <c r="S64" i="4"/>
  <c r="S21" i="4"/>
  <c r="S97" i="4"/>
  <c r="R62" i="4"/>
  <c r="S14" i="4"/>
  <c r="S26" i="4"/>
  <c r="R78" i="4"/>
  <c r="S95" i="4"/>
  <c r="S54" i="4"/>
  <c r="R28" i="4"/>
  <c r="S62" i="4"/>
  <c r="R19" i="4"/>
  <c r="R45" i="4"/>
  <c r="S99" i="4"/>
  <c r="S12" i="4"/>
  <c r="S29" i="4"/>
  <c r="R25" i="4"/>
  <c r="R100" i="4"/>
  <c r="R23" i="4"/>
  <c r="R36" i="4"/>
  <c r="R105" i="4"/>
  <c r="S45" i="4"/>
  <c r="S72" i="4"/>
  <c r="R57" i="4"/>
  <c r="R20" i="4"/>
  <c r="S51" i="4"/>
  <c r="S67" i="4"/>
  <c r="S56" i="4"/>
  <c r="S58" i="4"/>
  <c r="R50" i="4"/>
  <c r="S39" i="4"/>
  <c r="R103" i="4"/>
  <c r="S24" i="4"/>
  <c r="S93" i="4"/>
  <c r="S66" i="4"/>
  <c r="S68" i="4"/>
  <c r="R73" i="4"/>
  <c r="S94" i="4"/>
  <c r="R94" i="4"/>
  <c r="R49" i="4"/>
  <c r="S100" i="4"/>
  <c r="R31" i="4"/>
  <c r="S59" i="4"/>
  <c r="S35" i="4"/>
  <c r="S37" i="4"/>
  <c r="P11" i="4"/>
  <c r="T96" i="4"/>
  <c r="T81" i="4"/>
  <c r="T35" i="4"/>
  <c r="T59" i="4"/>
  <c r="T107" i="4"/>
  <c r="T40" i="4"/>
  <c r="T14" i="4"/>
  <c r="T99" i="4"/>
  <c r="T17" i="4"/>
  <c r="T28" i="4"/>
  <c r="T72" i="4"/>
  <c r="T38" i="4"/>
  <c r="T98" i="4"/>
  <c r="T21" i="4"/>
  <c r="T16" i="4"/>
  <c r="T95" i="4"/>
  <c r="T104" i="4"/>
  <c r="T20" i="4"/>
  <c r="T69" i="4"/>
  <c r="T27" i="4"/>
  <c r="T97" i="4"/>
  <c r="T45" i="4"/>
  <c r="T105" i="4"/>
  <c r="T71" i="4"/>
  <c r="T42" i="4"/>
  <c r="T84" i="4"/>
  <c r="T92" i="4"/>
  <c r="T55" i="4"/>
  <c r="T70" i="4"/>
  <c r="T22" i="4"/>
  <c r="T65" i="4"/>
  <c r="T53" i="4"/>
  <c r="T75" i="4"/>
  <c r="T29" i="4"/>
  <c r="T80" i="4"/>
  <c r="T68" i="4"/>
  <c r="T63" i="4"/>
  <c r="T24" i="4"/>
  <c r="T54" i="4"/>
  <c r="T12" i="4"/>
  <c r="T57" i="4"/>
  <c r="T36" i="4"/>
  <c r="T26" i="4"/>
  <c r="T91" i="4"/>
  <c r="T23" i="4"/>
  <c r="T47" i="4"/>
  <c r="T15" i="4"/>
  <c r="T39" i="4"/>
  <c r="T85" i="4"/>
  <c r="T67" i="4"/>
  <c r="T60" i="4"/>
  <c r="T25" i="4"/>
  <c r="T18" i="4"/>
  <c r="T79" i="4"/>
  <c r="T90" i="4"/>
  <c r="T37" i="4"/>
  <c r="T83" i="4"/>
  <c r="T100" i="4"/>
  <c r="T78" i="4"/>
  <c r="T33" i="4"/>
  <c r="T43" i="4"/>
  <c r="T34" i="4"/>
  <c r="T58" i="4"/>
  <c r="T48" i="4"/>
  <c r="T44" i="4"/>
  <c r="T52" i="4"/>
  <c r="T50" i="4"/>
  <c r="T94" i="4"/>
  <c r="T87" i="4"/>
  <c r="T76" i="4"/>
  <c r="T106" i="4"/>
  <c r="T103" i="4"/>
  <c r="T88" i="4"/>
  <c r="T61" i="4"/>
  <c r="T49" i="4"/>
  <c r="T93" i="4"/>
  <c r="T56" i="4"/>
  <c r="T31" i="4"/>
  <c r="T66" i="4"/>
  <c r="T74" i="4"/>
  <c r="T77" i="4"/>
  <c r="T64" i="4"/>
  <c r="T101" i="4"/>
  <c r="T51" i="4"/>
  <c r="T86" i="4"/>
  <c r="T46" i="4"/>
  <c r="T32" i="4"/>
  <c r="T62" i="4"/>
  <c r="T41" i="4"/>
  <c r="T82" i="4"/>
  <c r="T13" i="4"/>
  <c r="T30" i="4"/>
  <c r="T73" i="4"/>
  <c r="T19" i="4"/>
  <c r="T102" i="4"/>
  <c r="T89" i="4"/>
  <c r="Q11" i="4"/>
  <c r="G21" i="11"/>
  <c r="M27" i="4"/>
  <c r="M52" i="4"/>
  <c r="G46" i="11"/>
  <c r="O101" i="4"/>
  <c r="F95" i="11"/>
  <c r="M81" i="4"/>
  <c r="G75" i="11"/>
  <c r="O51" i="4"/>
  <c r="F45" i="11"/>
  <c r="M80" i="4"/>
  <c r="G74" i="11"/>
  <c r="K21" i="4"/>
  <c r="E15" i="11"/>
  <c r="N78" i="4"/>
  <c r="D72" i="11"/>
  <c r="N73" i="4"/>
  <c r="D67" i="11"/>
  <c r="M17" i="4"/>
  <c r="G11" i="11"/>
  <c r="K16" i="4"/>
  <c r="E10" i="11"/>
  <c r="N89" i="4"/>
  <c r="D83" i="11"/>
  <c r="M34" i="4"/>
  <c r="G28" i="11"/>
  <c r="M19" i="4"/>
  <c r="G13" i="11"/>
  <c r="O49" i="4"/>
  <c r="F43" i="11"/>
  <c r="O13" i="4"/>
  <c r="F7" i="11"/>
  <c r="N24" i="4"/>
  <c r="D18" i="11"/>
  <c r="O67" i="4"/>
  <c r="F61" i="11"/>
  <c r="M26" i="4"/>
  <c r="G20" i="11"/>
  <c r="K54" i="4"/>
  <c r="E48" i="11"/>
  <c r="N92" i="4"/>
  <c r="D86" i="11"/>
  <c r="K17" i="4"/>
  <c r="E11" i="11"/>
  <c r="O54" i="4"/>
  <c r="F48" i="11"/>
  <c r="O17" i="4"/>
  <c r="F11" i="11"/>
  <c r="K106" i="4"/>
  <c r="E100" i="11"/>
  <c r="K59" i="4"/>
  <c r="E53" i="11"/>
  <c r="O84" i="4"/>
  <c r="F78" i="11"/>
  <c r="O40" i="4"/>
  <c r="F34" i="11"/>
  <c r="N39" i="4"/>
  <c r="D33" i="11"/>
  <c r="K55" i="4"/>
  <c r="E49" i="11"/>
  <c r="K85" i="4"/>
  <c r="E79" i="11"/>
  <c r="N93" i="4"/>
  <c r="D87" i="11"/>
  <c r="N20" i="4"/>
  <c r="D14" i="11"/>
  <c r="M43" i="4"/>
  <c r="G37" i="11"/>
  <c r="M45" i="4"/>
  <c r="G39" i="11"/>
  <c r="N95" i="4"/>
  <c r="D89" i="11"/>
  <c r="K38" i="4"/>
  <c r="E32" i="11"/>
  <c r="K88" i="4"/>
  <c r="E82" i="11"/>
  <c r="O91" i="4"/>
  <c r="F85" i="11"/>
  <c r="M103" i="4"/>
  <c r="G97" i="11"/>
  <c r="N54" i="4"/>
  <c r="D48" i="11"/>
  <c r="O41" i="4"/>
  <c r="F35" i="11"/>
  <c r="K43" i="4"/>
  <c r="E37" i="11"/>
  <c r="N19" i="4"/>
  <c r="D13" i="11"/>
  <c r="M70" i="4"/>
  <c r="G64" i="11"/>
  <c r="O27" i="4"/>
  <c r="F21" i="11"/>
  <c r="M87" i="4"/>
  <c r="G81" i="11"/>
  <c r="M23" i="4"/>
  <c r="G17" i="11"/>
  <c r="K77" i="4"/>
  <c r="E71" i="11"/>
  <c r="O83" i="4"/>
  <c r="F77" i="11"/>
  <c r="M28" i="4"/>
  <c r="G22" i="11"/>
  <c r="K93" i="4"/>
  <c r="E87" i="11"/>
  <c r="K34" i="4"/>
  <c r="E28" i="11"/>
  <c r="N91" i="4"/>
  <c r="D85" i="11"/>
  <c r="N56" i="4"/>
  <c r="D50" i="11"/>
  <c r="N77" i="4"/>
  <c r="D71" i="11"/>
  <c r="K86" i="4"/>
  <c r="E80" i="11"/>
  <c r="K69" i="4"/>
  <c r="E63" i="11"/>
  <c r="O35" i="4"/>
  <c r="F29" i="11"/>
  <c r="O86" i="4"/>
  <c r="F80" i="11"/>
  <c r="N28" i="4"/>
  <c r="D22" i="11"/>
  <c r="K15" i="4"/>
  <c r="E9" i="11"/>
  <c r="M83" i="4"/>
  <c r="G77" i="11"/>
  <c r="O30" i="4"/>
  <c r="F24" i="11"/>
  <c r="N102" i="4"/>
  <c r="D96" i="11"/>
  <c r="M76" i="4"/>
  <c r="G70" i="11"/>
  <c r="K48" i="4"/>
  <c r="E42" i="11"/>
  <c r="K30" i="4"/>
  <c r="E24" i="11"/>
  <c r="M99" i="4"/>
  <c r="G93" i="11"/>
  <c r="O37" i="4"/>
  <c r="F31" i="11"/>
  <c r="O45" i="4"/>
  <c r="F39" i="11"/>
  <c r="N12" i="4"/>
  <c r="D6" i="11"/>
  <c r="N66" i="4"/>
  <c r="D60" i="11"/>
  <c r="N98" i="4"/>
  <c r="D92" i="11"/>
  <c r="N16" i="4"/>
  <c r="D10" i="11"/>
  <c r="N59" i="4"/>
  <c r="D53" i="11"/>
  <c r="O15" i="4"/>
  <c r="F9" i="11"/>
  <c r="K76" i="4"/>
  <c r="E70" i="11"/>
  <c r="K23" i="4"/>
  <c r="E17" i="11"/>
  <c r="K36" i="4"/>
  <c r="E30" i="11"/>
  <c r="K87" i="4"/>
  <c r="E81" i="11"/>
  <c r="K73" i="4"/>
  <c r="E67" i="11"/>
  <c r="O38" i="4"/>
  <c r="F32" i="11"/>
  <c r="K104" i="4"/>
  <c r="E98" i="11"/>
  <c r="M89" i="4"/>
  <c r="G83" i="11"/>
  <c r="K97" i="4"/>
  <c r="E91" i="11"/>
  <c r="M63" i="4"/>
  <c r="G57" i="11"/>
  <c r="M51" i="4"/>
  <c r="G45" i="11"/>
  <c r="K67" i="4"/>
  <c r="E61" i="11"/>
  <c r="O97" i="4"/>
  <c r="F91" i="11"/>
  <c r="N25" i="4"/>
  <c r="D19" i="11"/>
  <c r="K27" i="4"/>
  <c r="E21" i="11"/>
  <c r="O80" i="4"/>
  <c r="F74" i="11"/>
  <c r="M21" i="4"/>
  <c r="G15" i="11"/>
  <c r="M66" i="4"/>
  <c r="G60" i="11"/>
  <c r="M14" i="4"/>
  <c r="G8" i="11"/>
  <c r="N84" i="4"/>
  <c r="D78" i="11"/>
  <c r="M46" i="4"/>
  <c r="G40" i="11"/>
  <c r="M32" i="4"/>
  <c r="G26" i="11"/>
  <c r="O14" i="4"/>
  <c r="F8" i="11"/>
  <c r="K95" i="4"/>
  <c r="E89" i="11"/>
  <c r="K75" i="4"/>
  <c r="E69" i="11"/>
  <c r="N82" i="4"/>
  <c r="D76" i="11"/>
  <c r="N48" i="4"/>
  <c r="D42" i="11"/>
  <c r="M38" i="4"/>
  <c r="G32" i="11"/>
  <c r="N18" i="4"/>
  <c r="D12" i="11"/>
  <c r="O36" i="4"/>
  <c r="F30" i="11"/>
  <c r="M31" i="4"/>
  <c r="G25" i="11"/>
  <c r="O81" i="4"/>
  <c r="F75" i="11"/>
  <c r="N29" i="4"/>
  <c r="D23" i="11"/>
  <c r="N64" i="4"/>
  <c r="D58" i="11"/>
  <c r="M106" i="4"/>
  <c r="G100" i="11"/>
  <c r="O76" i="4"/>
  <c r="F70" i="11"/>
  <c r="N106" i="4"/>
  <c r="D100" i="11"/>
  <c r="O58" i="4"/>
  <c r="F52" i="11"/>
  <c r="K49" i="4"/>
  <c r="E43" i="11"/>
  <c r="M20" i="4"/>
  <c r="G14" i="11"/>
  <c r="N81" i="4"/>
  <c r="D75" i="11"/>
  <c r="N65" i="4"/>
  <c r="D59" i="11"/>
  <c r="M55" i="4"/>
  <c r="G49" i="11"/>
  <c r="M75" i="4"/>
  <c r="G69" i="11"/>
  <c r="N69" i="4"/>
  <c r="D63" i="11"/>
  <c r="K50" i="4"/>
  <c r="E44" i="11"/>
  <c r="O65" i="4"/>
  <c r="F59" i="11"/>
  <c r="M25" i="4"/>
  <c r="G19" i="11"/>
  <c r="M15" i="4"/>
  <c r="G9" i="11"/>
  <c r="M49" i="4"/>
  <c r="G43" i="11"/>
  <c r="N21" i="4"/>
  <c r="D15" i="11"/>
  <c r="M54" i="4"/>
  <c r="G48" i="11"/>
  <c r="K64" i="4"/>
  <c r="E58" i="11"/>
  <c r="N80" i="4"/>
  <c r="D74" i="11"/>
  <c r="K101" i="4"/>
  <c r="E95" i="11"/>
  <c r="N26" i="4"/>
  <c r="D20" i="11"/>
  <c r="M22" i="4"/>
  <c r="G16" i="11"/>
  <c r="O73" i="4"/>
  <c r="F67" i="11"/>
  <c r="O68" i="4"/>
  <c r="F62" i="11"/>
  <c r="M62" i="4"/>
  <c r="G56" i="11"/>
  <c r="O48" i="4"/>
  <c r="F42" i="11"/>
  <c r="O87" i="4"/>
  <c r="F81" i="11"/>
  <c r="O44" i="4"/>
  <c r="F38" i="11"/>
  <c r="M42" i="4"/>
  <c r="G36" i="11"/>
  <c r="M64" i="4"/>
  <c r="G58" i="11"/>
  <c r="M53" i="4"/>
  <c r="G47" i="11"/>
  <c r="M29" i="4"/>
  <c r="G23" i="11"/>
  <c r="M50" i="4"/>
  <c r="G44" i="11"/>
  <c r="M91" i="4"/>
  <c r="G85" i="11"/>
  <c r="M12" i="4"/>
  <c r="G6" i="11"/>
  <c r="N74" i="4"/>
  <c r="D68" i="11"/>
  <c r="N97" i="4"/>
  <c r="D91" i="11"/>
  <c r="N15" i="4"/>
  <c r="D9" i="11"/>
  <c r="N83" i="4"/>
  <c r="D77" i="11"/>
  <c r="K42" i="4"/>
  <c r="E36" i="11"/>
  <c r="O28" i="4"/>
  <c r="F22" i="11"/>
  <c r="O56" i="4"/>
  <c r="F50" i="11"/>
  <c r="O32" i="4"/>
  <c r="F26" i="11"/>
  <c r="N30" i="4"/>
  <c r="D24" i="11"/>
  <c r="N55" i="4"/>
  <c r="D49" i="11"/>
  <c r="K92" i="4"/>
  <c r="E86" i="11"/>
  <c r="N50" i="4"/>
  <c r="D44" i="11"/>
  <c r="M35" i="4"/>
  <c r="G29" i="11"/>
  <c r="N79" i="4"/>
  <c r="D73" i="11"/>
  <c r="K82" i="4"/>
  <c r="E76" i="11"/>
  <c r="N76" i="4"/>
  <c r="D70" i="11"/>
  <c r="O22" i="4"/>
  <c r="F16" i="11"/>
  <c r="K41" i="4"/>
  <c r="E35" i="11"/>
  <c r="O18" i="4"/>
  <c r="F12" i="11"/>
  <c r="M44" i="4"/>
  <c r="G38" i="11"/>
  <c r="O102" i="4"/>
  <c r="F96" i="11"/>
  <c r="K65" i="4"/>
  <c r="E59" i="11"/>
  <c r="N49" i="4"/>
  <c r="D43" i="11"/>
  <c r="O34" i="4"/>
  <c r="F28" i="11"/>
  <c r="N43" i="4"/>
  <c r="D37" i="11"/>
  <c r="N87" i="4"/>
  <c r="D81" i="11"/>
  <c r="K102" i="4"/>
  <c r="E96" i="11"/>
  <c r="O93" i="4"/>
  <c r="F87" i="11"/>
  <c r="M105" i="4"/>
  <c r="G99" i="11"/>
  <c r="M40" i="4"/>
  <c r="G34" i="11"/>
  <c r="K89" i="4"/>
  <c r="E83" i="11"/>
  <c r="K63" i="4"/>
  <c r="E57" i="11"/>
  <c r="O89" i="4"/>
  <c r="F83" i="11"/>
  <c r="N67" i="4"/>
  <c r="D61" i="11"/>
  <c r="K70" i="4"/>
  <c r="E64" i="11"/>
  <c r="N100" i="4"/>
  <c r="D94" i="11"/>
  <c r="M47" i="4"/>
  <c r="G41" i="11"/>
  <c r="M61" i="4"/>
  <c r="G55" i="11"/>
  <c r="N70" i="4"/>
  <c r="D64" i="11"/>
  <c r="N71" i="4"/>
  <c r="D65" i="11"/>
  <c r="M85" i="4"/>
  <c r="G79" i="11"/>
  <c r="N72" i="4"/>
  <c r="D66" i="11"/>
  <c r="M33" i="4"/>
  <c r="G27" i="11"/>
  <c r="N62" i="4"/>
  <c r="D56" i="11"/>
  <c r="O90" i="4"/>
  <c r="F84" i="11"/>
  <c r="N52" i="4"/>
  <c r="D46" i="11"/>
  <c r="O24" i="4"/>
  <c r="F18" i="11"/>
  <c r="M57" i="4"/>
  <c r="G51" i="11"/>
  <c r="N14" i="4"/>
  <c r="D8" i="11"/>
  <c r="K62" i="4"/>
  <c r="E56" i="11"/>
  <c r="O39" i="4"/>
  <c r="F33" i="11"/>
  <c r="N60" i="4"/>
  <c r="D54" i="11"/>
  <c r="K52" i="4"/>
  <c r="E46" i="11"/>
  <c r="M48" i="4"/>
  <c r="G42" i="11"/>
  <c r="M78" i="4"/>
  <c r="G72" i="11"/>
  <c r="K96" i="4"/>
  <c r="E90" i="11"/>
  <c r="O69" i="4"/>
  <c r="F63" i="11"/>
  <c r="O19" i="4"/>
  <c r="F13" i="11"/>
  <c r="K84" i="4"/>
  <c r="E78" i="11"/>
  <c r="O103" i="4"/>
  <c r="F97" i="11"/>
  <c r="K13" i="4"/>
  <c r="E7" i="11"/>
  <c r="K53" i="4"/>
  <c r="E47" i="11"/>
  <c r="M58" i="4"/>
  <c r="G52" i="11"/>
  <c r="K98" i="4"/>
  <c r="E92" i="11"/>
  <c r="N35" i="4"/>
  <c r="D29" i="11"/>
  <c r="K78" i="4"/>
  <c r="E72" i="11"/>
  <c r="O96" i="4"/>
  <c r="F90" i="11"/>
  <c r="O94" i="4"/>
  <c r="F88" i="11"/>
  <c r="O16" i="4"/>
  <c r="F10" i="11"/>
  <c r="K28" i="4"/>
  <c r="E22" i="11"/>
  <c r="N51" i="4"/>
  <c r="D45" i="11"/>
  <c r="N101" i="4"/>
  <c r="D95" i="11"/>
  <c r="K33" i="4"/>
  <c r="E27" i="11"/>
  <c r="M37" i="4"/>
  <c r="G31" i="11"/>
  <c r="O79" i="4"/>
  <c r="F73" i="11"/>
  <c r="O105" i="4"/>
  <c r="F99" i="11"/>
  <c r="N34" i="4"/>
  <c r="D28" i="11"/>
  <c r="K25" i="4"/>
  <c r="E19" i="11"/>
  <c r="M93" i="4"/>
  <c r="G87" i="11"/>
  <c r="K74" i="4"/>
  <c r="E68" i="11"/>
  <c r="O21" i="4"/>
  <c r="F15" i="11"/>
  <c r="K32" i="4"/>
  <c r="E26" i="11"/>
  <c r="K61" i="4"/>
  <c r="E55" i="11"/>
  <c r="O100" i="4"/>
  <c r="F94" i="11"/>
  <c r="N47" i="4"/>
  <c r="D41" i="11"/>
  <c r="N45" i="4"/>
  <c r="D39" i="11"/>
  <c r="N44" i="4"/>
  <c r="D38" i="11"/>
  <c r="K105" i="4"/>
  <c r="E99" i="11"/>
  <c r="K29" i="4"/>
  <c r="E23" i="11"/>
  <c r="O23" i="4"/>
  <c r="F17" i="11"/>
  <c r="M94" i="4"/>
  <c r="G88" i="11"/>
  <c r="O12" i="4"/>
  <c r="F6" i="11"/>
  <c r="M100" i="4"/>
  <c r="G94" i="11"/>
  <c r="M60" i="4"/>
  <c r="G54" i="11"/>
  <c r="O62" i="4"/>
  <c r="F56" i="11"/>
  <c r="M79" i="4"/>
  <c r="G73" i="11"/>
  <c r="M24" i="4"/>
  <c r="G18" i="11"/>
  <c r="O46" i="4"/>
  <c r="F40" i="11"/>
  <c r="N99" i="4"/>
  <c r="D93" i="11"/>
  <c r="O31" i="4"/>
  <c r="F25" i="11"/>
  <c r="O53" i="4"/>
  <c r="F47" i="11"/>
  <c r="K51" i="4"/>
  <c r="E45" i="11"/>
  <c r="N61" i="4"/>
  <c r="D55" i="11"/>
  <c r="O85" i="4"/>
  <c r="F79" i="11"/>
  <c r="O82" i="4"/>
  <c r="F76" i="11"/>
  <c r="K107" i="4"/>
  <c r="E101" i="11"/>
  <c r="O29" i="4"/>
  <c r="F23" i="11"/>
  <c r="N31" i="4"/>
  <c r="D25" i="11"/>
  <c r="M30" i="4"/>
  <c r="G24" i="11"/>
  <c r="O63" i="4"/>
  <c r="F57" i="11"/>
  <c r="M39" i="4"/>
  <c r="G33" i="11"/>
  <c r="O72" i="4"/>
  <c r="F66" i="11"/>
  <c r="O95" i="4"/>
  <c r="F89" i="11"/>
  <c r="K80" i="4"/>
  <c r="E74" i="11"/>
  <c r="M73" i="4"/>
  <c r="G67" i="11"/>
  <c r="K24" i="4"/>
  <c r="E18" i="11"/>
  <c r="K60" i="4"/>
  <c r="E54" i="11"/>
  <c r="M98" i="4"/>
  <c r="G92" i="11"/>
  <c r="N27" i="4"/>
  <c r="D21" i="11"/>
  <c r="N86" i="4"/>
  <c r="D80" i="11"/>
  <c r="O88" i="4"/>
  <c r="F82" i="11"/>
  <c r="K90" i="4"/>
  <c r="E84" i="11"/>
  <c r="M56" i="4"/>
  <c r="G50" i="11"/>
  <c r="O61" i="4"/>
  <c r="F55" i="11"/>
  <c r="M59" i="4"/>
  <c r="G53" i="11"/>
  <c r="N75" i="4"/>
  <c r="D69" i="11"/>
  <c r="M71" i="4"/>
  <c r="G65" i="11"/>
  <c r="K14" i="4"/>
  <c r="E8" i="11"/>
  <c r="O70" i="4"/>
  <c r="F64" i="11"/>
  <c r="K81" i="4"/>
  <c r="E75" i="11"/>
  <c r="N33" i="4"/>
  <c r="D27" i="11"/>
  <c r="K100" i="4"/>
  <c r="E94" i="11"/>
  <c r="N53" i="4"/>
  <c r="D47" i="11"/>
  <c r="N23" i="4"/>
  <c r="D17" i="11"/>
  <c r="K94" i="4"/>
  <c r="E88" i="11"/>
  <c r="N103" i="4"/>
  <c r="D97" i="11"/>
  <c r="K18" i="4"/>
  <c r="E12" i="11"/>
  <c r="K91" i="4"/>
  <c r="E85" i="11"/>
  <c r="N38" i="4"/>
  <c r="D32" i="11"/>
  <c r="N94" i="4"/>
  <c r="D88" i="11"/>
  <c r="N13" i="4"/>
  <c r="D7" i="11"/>
  <c r="O43" i="4"/>
  <c r="F37" i="11"/>
  <c r="O26" i="4"/>
  <c r="F20" i="11"/>
  <c r="O20" i="4"/>
  <c r="F14" i="11"/>
  <c r="K72" i="4"/>
  <c r="E66" i="11"/>
  <c r="M90" i="4"/>
  <c r="G84" i="11"/>
  <c r="M104" i="4"/>
  <c r="G98" i="11"/>
  <c r="K20" i="4"/>
  <c r="E14" i="11"/>
  <c r="N41" i="4"/>
  <c r="D35" i="11"/>
  <c r="O50" i="4"/>
  <c r="F44" i="11"/>
  <c r="O104" i="4"/>
  <c r="F98" i="11"/>
  <c r="M88" i="4"/>
  <c r="G82" i="11"/>
  <c r="M41" i="4"/>
  <c r="G35" i="11"/>
  <c r="M92" i="4"/>
  <c r="G86" i="11"/>
  <c r="K83" i="4"/>
  <c r="E77" i="11"/>
  <c r="O75" i="4"/>
  <c r="F69" i="11"/>
  <c r="K31" i="4"/>
  <c r="E25" i="11"/>
  <c r="N40" i="4"/>
  <c r="D34" i="11"/>
  <c r="M18" i="4"/>
  <c r="G12" i="11"/>
  <c r="N88" i="4"/>
  <c r="D82" i="11"/>
  <c r="M69" i="4"/>
  <c r="G63" i="11"/>
  <c r="K35" i="4"/>
  <c r="E29" i="11"/>
  <c r="M84" i="4"/>
  <c r="G78" i="11"/>
  <c r="O25" i="4"/>
  <c r="F19" i="11"/>
  <c r="N68" i="4"/>
  <c r="D62" i="11"/>
  <c r="N46" i="4"/>
  <c r="D40" i="11"/>
  <c r="O74" i="4"/>
  <c r="F68" i="11"/>
  <c r="K103" i="4"/>
  <c r="E97" i="11"/>
  <c r="N32" i="4"/>
  <c r="D26" i="11"/>
  <c r="O99" i="4"/>
  <c r="F93" i="11"/>
  <c r="M86" i="4"/>
  <c r="G80" i="11"/>
  <c r="M74" i="4"/>
  <c r="G68" i="11"/>
  <c r="O78" i="4"/>
  <c r="F72" i="11"/>
  <c r="O55" i="4"/>
  <c r="F49" i="11"/>
  <c r="N107" i="4"/>
  <c r="D101" i="11"/>
  <c r="K66" i="4"/>
  <c r="E60" i="11"/>
  <c r="K57" i="4"/>
  <c r="E51" i="11"/>
  <c r="O66" i="4"/>
  <c r="F60" i="11"/>
  <c r="O57" i="4"/>
  <c r="F51" i="11"/>
  <c r="O47" i="4"/>
  <c r="F41" i="11"/>
  <c r="K56" i="4"/>
  <c r="E50" i="11"/>
  <c r="M102" i="4"/>
  <c r="G96" i="11"/>
  <c r="N63" i="4"/>
  <c r="D57" i="11"/>
  <c r="M65" i="4"/>
  <c r="G59" i="11"/>
  <c r="M72" i="4"/>
  <c r="G66" i="11"/>
  <c r="N96" i="4"/>
  <c r="D90" i="11"/>
  <c r="K19" i="4"/>
  <c r="E13" i="11"/>
  <c r="O71" i="4"/>
  <c r="F65" i="11"/>
  <c r="O107" i="4"/>
  <c r="F101" i="11"/>
  <c r="O106" i="4"/>
  <c r="F100" i="11"/>
  <c r="M36" i="4"/>
  <c r="G30" i="11"/>
  <c r="M107" i="4"/>
  <c r="G101" i="11"/>
  <c r="N42" i="4"/>
  <c r="D36" i="11"/>
  <c r="N85" i="4"/>
  <c r="D79" i="11"/>
  <c r="O42" i="4"/>
  <c r="F36" i="11"/>
  <c r="K44" i="4"/>
  <c r="E38" i="11"/>
  <c r="N17" i="4"/>
  <c r="D11" i="11"/>
  <c r="M77" i="4"/>
  <c r="G71" i="11"/>
  <c r="N36" i="4"/>
  <c r="D30" i="11"/>
  <c r="O92" i="4"/>
  <c r="F86" i="11"/>
  <c r="N90" i="4"/>
  <c r="D84" i="11"/>
  <c r="K22" i="4"/>
  <c r="E16" i="11"/>
  <c r="K68" i="4"/>
  <c r="E62" i="11"/>
  <c r="M82" i="4"/>
  <c r="G76" i="11"/>
  <c r="K40" i="4"/>
  <c r="E34" i="11"/>
  <c r="N22" i="4"/>
  <c r="D16" i="11"/>
  <c r="O98" i="4"/>
  <c r="F92" i="11"/>
  <c r="M95" i="4"/>
  <c r="G89" i="11"/>
  <c r="O77" i="4"/>
  <c r="F71" i="11"/>
  <c r="K71" i="4"/>
  <c r="E65" i="11"/>
  <c r="M97" i="4"/>
  <c r="G91" i="11"/>
  <c r="O33" i="4"/>
  <c r="F27" i="11"/>
  <c r="K45" i="4"/>
  <c r="E39" i="11"/>
  <c r="K46" i="4"/>
  <c r="E40" i="11"/>
  <c r="N104" i="4"/>
  <c r="D98" i="11"/>
  <c r="M96" i="4"/>
  <c r="G90" i="11"/>
  <c r="M68" i="4"/>
  <c r="G62" i="11"/>
  <c r="O60" i="4"/>
  <c r="F54" i="11"/>
  <c r="N105" i="4"/>
  <c r="D99" i="11"/>
  <c r="M13" i="4"/>
  <c r="G7" i="11"/>
  <c r="K79" i="4"/>
  <c r="E73" i="11"/>
  <c r="K58" i="4"/>
  <c r="E52" i="11"/>
  <c r="K37" i="4"/>
  <c r="E31" i="11"/>
  <c r="M67" i="4"/>
  <c r="G61" i="11"/>
  <c r="K47" i="4"/>
  <c r="E41" i="11"/>
  <c r="N37" i="4"/>
  <c r="D31" i="11"/>
  <c r="O52" i="4"/>
  <c r="F46" i="11"/>
  <c r="K26" i="4"/>
  <c r="E20" i="11"/>
  <c r="N57" i="4"/>
  <c r="D51" i="11"/>
  <c r="K12" i="4"/>
  <c r="E6" i="11"/>
  <c r="K39" i="4"/>
  <c r="E33" i="11"/>
  <c r="O64" i="4"/>
  <c r="F58" i="11"/>
  <c r="M16" i="4"/>
  <c r="G10" i="11"/>
  <c r="L11" i="4"/>
  <c r="M101" i="4"/>
  <c r="G95" i="11"/>
  <c r="I11" i="4"/>
  <c r="O59" i="4"/>
  <c r="F53" i="11"/>
  <c r="H11" i="4"/>
  <c r="N58" i="4"/>
  <c r="D52" i="11"/>
  <c r="J11" i="4"/>
  <c r="K99" i="4"/>
  <c r="E93" i="11"/>
  <c r="G11" i="4"/>
  <c r="S11" i="4"/>
  <c r="E11" i="4"/>
  <c r="K11" i="4"/>
  <c r="O11" i="4"/>
  <c r="F11" i="4"/>
  <c r="R11" i="4"/>
  <c r="T11" i="4"/>
  <c r="M11" i="4"/>
  <c r="N11" i="4"/>
  <c r="D11" i="4"/>
</calcChain>
</file>

<file path=xl/sharedStrings.xml><?xml version="1.0" encoding="utf-8"?>
<sst xmlns="http://schemas.openxmlformats.org/spreadsheetml/2006/main" count="208" uniqueCount="84">
  <si>
    <t>% Phopsho-Histone H3</t>
    <phoneticPr fontId="3" type="noConversion"/>
  </si>
  <si>
    <t>Fold H2AX Shift</t>
    <phoneticPr fontId="3" type="noConversion"/>
  </si>
  <si>
    <t>APC</t>
  </si>
  <si>
    <t>% Polyploidy</t>
    <phoneticPr fontId="3" type="noConversion"/>
  </si>
  <si>
    <t>Population Doubling</t>
    <phoneticPr fontId="3" type="noConversion"/>
  </si>
  <si>
    <t>Cell Density c/mL</t>
  </si>
  <si>
    <t xml:space="preserve">Fold % Phospho-Histone H3 </t>
  </si>
  <si>
    <t>Fold p53 Shift</t>
  </si>
  <si>
    <t>Fold % Polyploidy</t>
  </si>
  <si>
    <t>File Name</t>
  </si>
  <si>
    <t>Raw Output from FlowJo</t>
  </si>
  <si>
    <t>FITC</t>
  </si>
  <si>
    <t>PE</t>
  </si>
  <si>
    <t>% RNC</t>
    <phoneticPr fontId="3" type="noConversion"/>
  </si>
  <si>
    <t>% RINC</t>
    <phoneticPr fontId="3" type="noConversion"/>
  </si>
  <si>
    <t>% RPD</t>
    <phoneticPr fontId="3" type="noConversion"/>
  </si>
  <si>
    <t>Calculated Data</t>
  </si>
  <si>
    <t>Raw Data</t>
  </si>
  <si>
    <t>Solvent Control Nuclei Counts</t>
  </si>
  <si>
    <t>FSC</t>
  </si>
  <si>
    <t>SSC</t>
  </si>
  <si>
    <t>Beads</t>
  </si>
  <si>
    <t>Median Fluorescence</t>
  </si>
  <si>
    <t>PerCP</t>
  </si>
  <si>
    <t>Nuclei</t>
  </si>
  <si>
    <t>Polyploidy</t>
  </si>
  <si>
    <t>All</t>
  </si>
  <si>
    <t>H2AX</t>
  </si>
  <si>
    <t>p53</t>
  </si>
  <si>
    <t>Date</t>
  </si>
  <si>
    <t>Well ID</t>
  </si>
  <si>
    <t>Counts</t>
  </si>
  <si>
    <t>Phospho-Histone H3</t>
  </si>
  <si>
    <t>4 Hour Raw Data</t>
  </si>
  <si>
    <t>24 Hour Raw Data</t>
  </si>
  <si>
    <t>4 Hour Calculated Data</t>
  </si>
  <si>
    <t>Bead Counts</t>
  </si>
  <si>
    <t>4 Hour Treatment Data</t>
  </si>
  <si>
    <t>24 Hour Treatment Data</t>
  </si>
  <si>
    <t>% Cytotoxicity</t>
  </si>
  <si>
    <t>% RNC</t>
  </si>
  <si>
    <t>For display purposes only, calculated results have been rounded. Calculations are being performed using 10 digits.</t>
  </si>
  <si>
    <t>24 Hour Calculated Data</t>
  </si>
  <si>
    <t>For display purposes, these calculated results have been rounded. Calculations are being performed using 10 digits.</t>
  </si>
  <si>
    <t>Sub-2N</t>
  </si>
  <si>
    <t>% RINC</t>
  </si>
  <si>
    <t>% RPD</t>
  </si>
  <si>
    <t>Solvent Control Average -&gt;</t>
  </si>
  <si>
    <t xml:space="preserve"> </t>
  </si>
  <si>
    <t>Minimum</t>
  </si>
  <si>
    <t>Maximum</t>
  </si>
  <si>
    <t>First Vehicle Control Row Number:</t>
  </si>
  <si>
    <t>Last Vehicle Control Row Number:</t>
  </si>
  <si>
    <t>Averages -&gt;</t>
  </si>
  <si>
    <t>Cell density (c/mL) at time of plating &amp; treatment:</t>
  </si>
  <si>
    <t>Average                            Bead Count</t>
  </si>
  <si>
    <t>Average                          Bead Count</t>
  </si>
  <si>
    <t>Average Bead Fluorescence</t>
  </si>
  <si>
    <t>4 Hour</t>
  </si>
  <si>
    <t>24 Hour</t>
  </si>
  <si>
    <t>Median                                                                   Fluorescence</t>
  </si>
  <si>
    <t>± 30 %</t>
  </si>
  <si>
    <t>Quality Control of the Plate</t>
  </si>
  <si>
    <t>Bead Count Precision</t>
  </si>
  <si>
    <t>Bead Fluorescence Precision</t>
  </si>
  <si>
    <t>± 7.5 % (± 10 % for PerCP)</t>
  </si>
  <si>
    <t>Bead count of NRS bottle used for 4 Hour:</t>
  </si>
  <si>
    <t>Bead count of NRS bottle used for 24 Hour:</t>
  </si>
  <si>
    <t>Quality Control of the Wells</t>
  </si>
  <si>
    <t>Median                                                                             Fluorescence</t>
  </si>
  <si>
    <t>Reason to Exclude Well(s)</t>
  </si>
  <si>
    <t>Reasons to Exclude Well(s)</t>
  </si>
  <si>
    <r>
      <t xml:space="preserve">Criteria: The average bead fluorescence </t>
    </r>
    <r>
      <rPr>
        <u/>
        <sz val="11"/>
        <color theme="1"/>
        <rFont val="Verdana"/>
        <family val="2"/>
      </rPr>
      <t>for each plate</t>
    </r>
    <r>
      <rPr>
        <sz val="11"/>
        <color theme="1"/>
        <rFont val="Verdana"/>
        <family val="2"/>
      </rPr>
      <t xml:space="preserve"> should be within 30 % of the instrument setup average. If the average bead fluorescence is outside this range, the plate should be disqualified.</t>
    </r>
  </si>
  <si>
    <t>Test Article Name</t>
  </si>
  <si>
    <t>First Positive Control #2 Row Number:</t>
  </si>
  <si>
    <t>First Positive Control #1 Row Number:</t>
  </si>
  <si>
    <t>Last Positive Control #2 Row Number:</t>
  </si>
  <si>
    <t>Last Positive Control #1 Row Number:</t>
  </si>
  <si>
    <r>
      <t xml:space="preserve">Criteria: The bead count </t>
    </r>
    <r>
      <rPr>
        <u/>
        <sz val="11"/>
        <color theme="1"/>
        <rFont val="Verdana"/>
        <family val="2"/>
      </rPr>
      <t>for each well</t>
    </r>
    <r>
      <rPr>
        <sz val="11"/>
        <color theme="1"/>
        <rFont val="Verdana"/>
        <family val="2"/>
      </rPr>
      <t xml:space="preserve"> should fall within 30% of the plate's average bead count. Individual wells outside this range should not be evaulated further.</t>
    </r>
  </si>
  <si>
    <r>
      <t xml:space="preserve">Criteria: The bead fluorescence </t>
    </r>
    <r>
      <rPr>
        <u/>
        <sz val="11"/>
        <color theme="1"/>
        <rFont val="Verdana"/>
        <family val="2"/>
      </rPr>
      <t>for each well</t>
    </r>
    <r>
      <rPr>
        <sz val="11"/>
        <color theme="1"/>
        <rFont val="Verdana"/>
        <family val="2"/>
      </rPr>
      <t xml:space="preserve"> should fall within 7.5% of the plate's average bead fluorescence (10 % for PerCP). Individual wells outside this range should not be evaulated further.</t>
    </r>
  </si>
  <si>
    <r>
      <t xml:space="preserve">Criteria: The average bead count </t>
    </r>
    <r>
      <rPr>
        <u/>
        <sz val="11"/>
        <color theme="1"/>
        <rFont val="Verdana"/>
        <family val="2"/>
      </rPr>
      <t>for the plate</t>
    </r>
    <r>
      <rPr>
        <sz val="11"/>
        <color theme="1"/>
        <rFont val="Verdana"/>
        <family val="2"/>
      </rPr>
      <t xml:space="preserve"> should fall within the specified range below. If the average bead count is below this range by up to 200 beads (i.e., average bead count of 500 to 699), the plate's data can be analyzed but the root cause for the failure should be determined and addressed. If the bead count for either timepoint is below 500, the plate should be disqualified.</t>
    </r>
  </si>
  <si>
    <r>
      <t>Criteria: The solvent control nuclei counts should be</t>
    </r>
    <r>
      <rPr>
        <b/>
        <sz val="11"/>
        <color theme="1"/>
        <rFont val="Verdana"/>
        <family val="2"/>
      </rPr>
      <t xml:space="preserve"> </t>
    </r>
    <r>
      <rPr>
        <sz val="11"/>
        <color theme="1"/>
        <rFont val="Verdana"/>
        <family val="2"/>
      </rPr>
      <t>within 50 % of the laboratory's historical average. Wells outside this range should not be evaulated further. If less than 3 solvent control wells are within this range for both timepoints, the plate should be disqualified. *Please note this format can be used with 4 solvent control wells, but 8 solvent control wells are recommended.</t>
    </r>
  </si>
  <si>
    <t>Summary</t>
  </si>
  <si>
    <t>Concentration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</si>
</sst>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00"/>
  </numFmts>
  <fonts count="33" x14ac:knownFonts="1">
    <font>
      <sz val="10"/>
      <name val="Verdana"/>
    </font>
    <font>
      <b/>
      <sz val="10"/>
      <name val="Verdana"/>
      <family val="2"/>
    </font>
    <font>
      <sz val="10"/>
      <name val="Verdana"/>
      <family val="2"/>
    </font>
    <font>
      <sz val="10"/>
      <name val="Verdana"/>
      <family val="2"/>
    </font>
    <font>
      <sz val="10"/>
      <name val="Verdana"/>
      <family val="2"/>
    </font>
    <font>
      <sz val="10"/>
      <name val="Verdana"/>
      <family val="2"/>
    </font>
    <font>
      <sz val="10"/>
      <name val="Verdana"/>
      <family val="2"/>
    </font>
    <font>
      <sz val="8"/>
      <name val="Verdana"/>
      <family val="2"/>
    </font>
    <font>
      <sz val="10"/>
      <color indexed="10"/>
      <name val="Verdana"/>
      <family val="2"/>
    </font>
    <font>
      <u/>
      <sz val="10"/>
      <color indexed="12"/>
      <name val="Verdana"/>
      <family val="2"/>
    </font>
    <font>
      <u/>
      <sz val="10"/>
      <color indexed="20"/>
      <name val="Verdana"/>
      <family val="2"/>
    </font>
    <font>
      <sz val="10"/>
      <color indexed="50"/>
      <name val="Verdana"/>
      <family val="2"/>
    </font>
    <font>
      <u/>
      <sz val="10"/>
      <color theme="10"/>
      <name val="Verdana"/>
      <family val="2"/>
    </font>
    <font>
      <u/>
      <sz val="10"/>
      <color theme="11"/>
      <name val="Verdana"/>
      <family val="2"/>
    </font>
    <font>
      <b/>
      <sz val="16"/>
      <name val="Verdana"/>
      <family val="2"/>
    </font>
    <font>
      <b/>
      <sz val="28"/>
      <name val="Verdana"/>
      <family val="2"/>
    </font>
    <font>
      <b/>
      <sz val="11"/>
      <name val="Verdana"/>
      <family val="2"/>
    </font>
    <font>
      <sz val="11"/>
      <name val="Verdana"/>
      <family val="2"/>
    </font>
    <font>
      <sz val="12"/>
      <name val="Calibri"/>
      <family val="2"/>
    </font>
    <font>
      <b/>
      <sz val="12"/>
      <name val="Calibri"/>
      <family val="2"/>
    </font>
    <font>
      <sz val="12"/>
      <color rgb="FF000000"/>
      <name val="Symbol"/>
      <charset val="2"/>
    </font>
    <font>
      <sz val="11"/>
      <color theme="0"/>
      <name val="Verdana"/>
      <family val="2"/>
    </font>
    <font>
      <sz val="11"/>
      <name val="Calibri"/>
      <family val="2"/>
    </font>
    <font>
      <sz val="9"/>
      <name val="Verdana"/>
      <family val="2"/>
    </font>
    <font>
      <b/>
      <sz val="10"/>
      <color indexed="8"/>
      <name val="Verdana"/>
      <family val="2"/>
    </font>
    <font>
      <b/>
      <sz val="16"/>
      <color rgb="FF008000"/>
      <name val="Verdana"/>
      <family val="2"/>
    </font>
    <font>
      <b/>
      <sz val="11"/>
      <color theme="1"/>
      <name val="Verdana"/>
      <family val="2"/>
    </font>
    <font>
      <sz val="12"/>
      <name val="Symbol"/>
      <charset val="2"/>
    </font>
    <font>
      <i/>
      <sz val="11"/>
      <name val="Verdana"/>
      <family val="2"/>
    </font>
    <font>
      <sz val="11"/>
      <color theme="1"/>
      <name val="Verdana"/>
      <family val="2"/>
    </font>
    <font>
      <u/>
      <sz val="11"/>
      <color theme="1"/>
      <name val="Verdana"/>
      <family val="2"/>
    </font>
    <font>
      <b/>
      <sz val="11"/>
      <color rgb="FF000000"/>
      <name val="Verdana"/>
      <family val="2"/>
    </font>
    <font>
      <sz val="10"/>
      <name val="Calibri"/>
      <family val="2"/>
    </font>
  </fonts>
  <fills count="9">
    <fill>
      <patternFill patternType="none"/>
    </fill>
    <fill>
      <patternFill patternType="gray125"/>
    </fill>
    <fill>
      <patternFill patternType="solid">
        <fgColor theme="0"/>
        <bgColor indexed="64"/>
      </patternFill>
    </fill>
    <fill>
      <patternFill patternType="solid">
        <fgColor rgb="FFCED3DB"/>
        <bgColor indexed="64"/>
      </patternFill>
    </fill>
    <fill>
      <patternFill patternType="solid">
        <fgColor theme="0"/>
        <bgColor rgb="FF000000"/>
      </patternFill>
    </fill>
    <fill>
      <patternFill patternType="solid">
        <fgColor rgb="FFFFFF00"/>
        <bgColor indexed="64"/>
      </patternFill>
    </fill>
    <fill>
      <patternFill patternType="solid">
        <fgColor rgb="FFFFFFFF"/>
        <bgColor rgb="FF000000"/>
      </patternFill>
    </fill>
    <fill>
      <patternFill patternType="solid">
        <fgColor theme="1"/>
        <bgColor indexed="64"/>
      </patternFill>
    </fill>
    <fill>
      <patternFill patternType="solid">
        <fgColor rgb="FFCED3DB"/>
        <bgColor rgb="FF000000"/>
      </patternFill>
    </fill>
  </fills>
  <borders count="7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auto="1"/>
      </left>
      <right/>
      <top style="medium">
        <color auto="1"/>
      </top>
      <bottom/>
      <diagonal/>
    </border>
    <border>
      <left style="thin">
        <color auto="1"/>
      </left>
      <right/>
      <top/>
      <bottom/>
      <diagonal/>
    </border>
    <border>
      <left style="thin">
        <color auto="1"/>
      </left>
      <right/>
      <top/>
      <bottom style="medium">
        <color auto="1"/>
      </bottom>
      <diagonal/>
    </border>
    <border>
      <left style="thin">
        <color auto="1"/>
      </left>
      <right/>
      <top style="thin">
        <color auto="1"/>
      </top>
      <bottom style="medium">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medium">
        <color auto="1"/>
      </left>
      <right/>
      <top/>
      <bottom style="thin">
        <color auto="1"/>
      </bottom>
      <diagonal/>
    </border>
    <border>
      <left/>
      <right style="medium">
        <color auto="1"/>
      </right>
      <top/>
      <bottom style="thin">
        <color auto="1"/>
      </bottom>
      <diagonal/>
    </border>
    <border>
      <left style="thin">
        <color auto="1"/>
      </left>
      <right style="medium">
        <color auto="1"/>
      </right>
      <top/>
      <bottom/>
      <diagonal/>
    </border>
    <border>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style="medium">
        <color auto="1"/>
      </top>
      <bottom style="thin">
        <color auto="1"/>
      </bottom>
      <diagonal/>
    </border>
    <border>
      <left style="medium">
        <color auto="1"/>
      </left>
      <right style="thin">
        <color auto="1"/>
      </right>
      <top style="medium">
        <color auto="1"/>
      </top>
      <bottom/>
      <diagonal/>
    </border>
    <border>
      <left/>
      <right style="thin">
        <color auto="1"/>
      </right>
      <top/>
      <bottom style="medium">
        <color auto="1"/>
      </bottom>
      <diagonal/>
    </border>
    <border>
      <left style="thin">
        <color auto="1"/>
      </left>
      <right style="thin">
        <color auto="1"/>
      </right>
      <top style="medium">
        <color auto="1"/>
      </top>
      <bottom/>
      <diagonal/>
    </border>
    <border>
      <left/>
      <right style="thin">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right/>
      <top style="thin">
        <color auto="1"/>
      </top>
      <bottom style="medium">
        <color auto="1"/>
      </bottom>
      <diagonal/>
    </border>
    <border>
      <left style="medium">
        <color auto="1"/>
      </left>
      <right/>
      <top style="thin">
        <color auto="1"/>
      </top>
      <bottom style="thin">
        <color auto="1"/>
      </bottom>
      <diagonal/>
    </border>
    <border>
      <left/>
      <right style="medium">
        <color auto="1"/>
      </right>
      <top style="medium">
        <color auto="1"/>
      </top>
      <bottom style="thin">
        <color indexed="64"/>
      </bottom>
      <diagonal/>
    </border>
    <border>
      <left/>
      <right style="medium">
        <color auto="1"/>
      </right>
      <top style="thin">
        <color indexed="64"/>
      </top>
      <bottom/>
      <diagonal/>
    </border>
    <border>
      <left style="medium">
        <color auto="1"/>
      </left>
      <right/>
      <top style="thin">
        <color indexed="64"/>
      </top>
      <bottom/>
      <diagonal/>
    </border>
    <border>
      <left style="medium">
        <color auto="1"/>
      </left>
      <right style="medium">
        <color auto="1"/>
      </right>
      <top style="thin">
        <color indexed="64"/>
      </top>
      <bottom/>
      <diagonal/>
    </border>
    <border>
      <left style="medium">
        <color auto="1"/>
      </left>
      <right style="thin">
        <color auto="1"/>
      </right>
      <top style="medium">
        <color auto="1"/>
      </top>
      <bottom style="medium">
        <color indexed="64"/>
      </bottom>
      <diagonal/>
    </border>
    <border>
      <left style="thin">
        <color auto="1"/>
      </left>
      <right style="thin">
        <color auto="1"/>
      </right>
      <top style="medium">
        <color auto="1"/>
      </top>
      <bottom style="medium">
        <color indexed="64"/>
      </bottom>
      <diagonal/>
    </border>
    <border>
      <left style="thin">
        <color auto="1"/>
      </left>
      <right style="medium">
        <color auto="1"/>
      </right>
      <top style="medium">
        <color auto="1"/>
      </top>
      <bottom style="medium">
        <color indexed="64"/>
      </bottom>
      <diagonal/>
    </border>
    <border>
      <left style="thin">
        <color auto="1"/>
      </left>
      <right/>
      <top style="medium">
        <color auto="1"/>
      </top>
      <bottom style="medium">
        <color indexed="64"/>
      </bottom>
      <diagonal/>
    </border>
    <border>
      <left style="medium">
        <color auto="1"/>
      </left>
      <right style="medium">
        <color auto="1"/>
      </right>
      <top/>
      <bottom style="medium">
        <color indexed="64"/>
      </bottom>
      <diagonal/>
    </border>
    <border>
      <left/>
      <right style="medium">
        <color auto="1"/>
      </right>
      <top style="thin">
        <color indexed="64"/>
      </top>
      <bottom style="medium">
        <color indexed="64"/>
      </bottom>
      <diagonal/>
    </border>
  </borders>
  <cellStyleXfs count="650">
    <xf numFmtId="0" fontId="0" fillId="0" borderId="0"/>
    <xf numFmtId="0" fontId="9" fillId="0" borderId="0" applyNumberFormat="0" applyFill="0" applyBorder="0" applyAlignment="0" applyProtection="0"/>
    <xf numFmtId="0" fontId="10"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22" fillId="0" borderId="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cellStyleXfs>
  <cellXfs count="548">
    <xf numFmtId="0" fontId="0" fillId="0" borderId="0" xfId="0"/>
    <xf numFmtId="0" fontId="17" fillId="2" borderId="0" xfId="0" applyFont="1" applyFill="1"/>
    <xf numFmtId="0" fontId="17" fillId="2" borderId="0" xfId="0" applyFont="1" applyFill="1" applyBorder="1"/>
    <xf numFmtId="0" fontId="17" fillId="4" borderId="0" xfId="0" applyFont="1" applyFill="1"/>
    <xf numFmtId="0" fontId="0" fillId="2" borderId="0" xfId="0" applyFill="1"/>
    <xf numFmtId="0" fontId="1" fillId="2" borderId="0" xfId="0" applyFont="1" applyFill="1" applyAlignment="1">
      <alignment wrapText="1"/>
    </xf>
    <xf numFmtId="0" fontId="0" fillId="2" borderId="0" xfId="0" applyFill="1" applyBorder="1"/>
    <xf numFmtId="0" fontId="0" fillId="2" borderId="0" xfId="0" applyFill="1" applyAlignment="1">
      <alignment horizontal="right"/>
    </xf>
    <xf numFmtId="0" fontId="5" fillId="2" borderId="0" xfId="0" applyFont="1" applyFill="1"/>
    <xf numFmtId="0" fontId="1" fillId="2" borderId="0" xfId="0" applyFont="1" applyFill="1" applyBorder="1" applyAlignment="1">
      <alignment horizontal="center" wrapText="1"/>
    </xf>
    <xf numFmtId="0" fontId="1" fillId="2" borderId="0" xfId="0" applyFont="1" applyFill="1" applyAlignment="1">
      <alignment horizontal="center" wrapText="1"/>
    </xf>
    <xf numFmtId="0" fontId="5" fillId="2" borderId="0" xfId="0" applyFont="1" applyFill="1" applyAlignment="1">
      <alignment horizontal="center"/>
    </xf>
    <xf numFmtId="2" fontId="1" fillId="2" borderId="38" xfId="0" applyNumberFormat="1" applyFont="1" applyFill="1" applyBorder="1" applyAlignment="1">
      <alignment horizontal="center" wrapText="1"/>
    </xf>
    <xf numFmtId="3" fontId="1" fillId="2" borderId="38" xfId="0" applyNumberFormat="1" applyFont="1" applyFill="1" applyBorder="1" applyAlignment="1">
      <alignment horizontal="center" wrapText="1"/>
    </xf>
    <xf numFmtId="1" fontId="1" fillId="2" borderId="38" xfId="0" applyNumberFormat="1" applyFont="1" applyFill="1" applyBorder="1" applyAlignment="1">
      <alignment horizontal="center" wrapText="1"/>
    </xf>
    <xf numFmtId="0" fontId="1" fillId="2" borderId="0" xfId="0" applyFont="1" applyFill="1"/>
    <xf numFmtId="0" fontId="6" fillId="2" borderId="0" xfId="0" applyFont="1" applyFill="1"/>
    <xf numFmtId="164" fontId="1" fillId="2" borderId="31" xfId="0" applyNumberFormat="1" applyFont="1" applyFill="1" applyBorder="1" applyAlignment="1">
      <alignment horizontal="center" wrapText="1"/>
    </xf>
    <xf numFmtId="0" fontId="17" fillId="4" borderId="0" xfId="0" applyFont="1" applyFill="1" applyAlignment="1">
      <alignment horizontal="center"/>
    </xf>
    <xf numFmtId="0" fontId="0" fillId="2" borderId="0" xfId="0" applyFill="1" applyAlignment="1">
      <alignment horizontal="center"/>
    </xf>
    <xf numFmtId="0" fontId="6" fillId="2" borderId="0" xfId="0" applyFont="1" applyFill="1" applyAlignment="1">
      <alignment horizontal="center"/>
    </xf>
    <xf numFmtId="0" fontId="6" fillId="2" borderId="0" xfId="0" applyFont="1" applyFill="1" applyAlignment="1">
      <alignment horizontal="center" wrapText="1"/>
    </xf>
    <xf numFmtId="0" fontId="17" fillId="2" borderId="0" xfId="0" applyFont="1" applyFill="1" applyAlignment="1">
      <alignment horizontal="center"/>
    </xf>
    <xf numFmtId="0" fontId="2" fillId="2" borderId="0" xfId="71" applyFont="1" applyFill="1" applyAlignment="1">
      <alignment wrapText="1"/>
    </xf>
    <xf numFmtId="0" fontId="16" fillId="2" borderId="0" xfId="0" applyFont="1" applyFill="1" applyAlignment="1">
      <alignment horizontal="center"/>
    </xf>
    <xf numFmtId="0" fontId="17" fillId="5" borderId="2" xfId="0" applyFont="1" applyFill="1" applyBorder="1" applyAlignment="1" applyProtection="1">
      <alignment horizontal="center"/>
      <protection locked="0"/>
    </xf>
    <xf numFmtId="0" fontId="17" fillId="2" borderId="0" xfId="0" applyFont="1" applyFill="1" applyAlignment="1">
      <alignment horizontal="right"/>
    </xf>
    <xf numFmtId="0" fontId="2" fillId="2" borderId="0" xfId="71" applyFont="1" applyFill="1"/>
    <xf numFmtId="0" fontId="2" fillId="2" borderId="0" xfId="71" applyFont="1" applyFill="1" applyAlignment="1">
      <alignment horizontal="right"/>
    </xf>
    <xf numFmtId="0" fontId="1" fillId="2" borderId="0" xfId="71" applyFont="1" applyFill="1" applyAlignment="1">
      <alignment horizontal="center" wrapText="1"/>
    </xf>
    <xf numFmtId="0" fontId="1" fillId="2" borderId="0" xfId="71" applyFont="1" applyFill="1" applyAlignment="1">
      <alignment horizontal="right" wrapText="1"/>
    </xf>
    <xf numFmtId="0" fontId="1" fillId="2" borderId="0" xfId="71" applyFont="1" applyFill="1" applyAlignment="1">
      <alignment wrapText="1"/>
    </xf>
    <xf numFmtId="0" fontId="3" fillId="2" borderId="0" xfId="0" applyFont="1" applyFill="1" applyBorder="1" applyAlignment="1">
      <alignment horizontal="right"/>
    </xf>
    <xf numFmtId="0" fontId="8" fillId="2" borderId="0" xfId="0" applyFont="1" applyFill="1"/>
    <xf numFmtId="0" fontId="4" fillId="2" borderId="0" xfId="0" applyFont="1" applyFill="1"/>
    <xf numFmtId="0" fontId="8" fillId="2" borderId="0" xfId="0" applyFont="1" applyFill="1" applyBorder="1" applyAlignment="1">
      <alignment horizontal="right"/>
    </xf>
    <xf numFmtId="0" fontId="3" fillId="2" borderId="0" xfId="0" applyFont="1" applyFill="1"/>
    <xf numFmtId="0" fontId="11" fillId="2" borderId="0" xfId="0" applyFont="1" applyFill="1"/>
    <xf numFmtId="0" fontId="11" fillId="2" borderId="0" xfId="0" applyFont="1" applyFill="1" applyBorder="1" applyAlignment="1">
      <alignment horizontal="right"/>
    </xf>
    <xf numFmtId="0" fontId="15" fillId="2" borderId="0" xfId="0" applyFont="1" applyFill="1" applyAlignment="1">
      <alignment horizontal="center"/>
    </xf>
    <xf numFmtId="0" fontId="2" fillId="2" borderId="0" xfId="71" applyFont="1" applyFill="1" applyAlignment="1">
      <alignment horizontal="center"/>
    </xf>
    <xf numFmtId="0" fontId="3" fillId="2" borderId="0" xfId="0" applyFont="1" applyFill="1" applyBorder="1" applyAlignment="1">
      <alignment horizontal="center"/>
    </xf>
    <xf numFmtId="0" fontId="8" fillId="2" borderId="0" xfId="0" applyFont="1" applyFill="1" applyBorder="1" applyAlignment="1">
      <alignment horizontal="center"/>
    </xf>
    <xf numFmtId="0" fontId="8" fillId="2" borderId="0" xfId="0" applyFont="1" applyFill="1" applyAlignment="1">
      <alignment horizontal="center"/>
    </xf>
    <xf numFmtId="0" fontId="3" fillId="2" borderId="0" xfId="0" applyFont="1" applyFill="1" applyAlignment="1">
      <alignment horizontal="center"/>
    </xf>
    <xf numFmtId="0" fontId="11" fillId="2" borderId="0" xfId="0" applyFont="1" applyFill="1" applyAlignment="1">
      <alignment horizontal="center"/>
    </xf>
    <xf numFmtId="0" fontId="11" fillId="2" borderId="0" xfId="0" applyFont="1" applyFill="1" applyBorder="1" applyAlignment="1">
      <alignment horizontal="center"/>
    </xf>
    <xf numFmtId="0" fontId="0" fillId="5" borderId="14" xfId="0" applyFill="1" applyBorder="1" applyAlignment="1" applyProtection="1">
      <alignment wrapText="1"/>
      <protection locked="0"/>
    </xf>
    <xf numFmtId="0" fontId="0" fillId="5" borderId="2" xfId="0" applyFill="1" applyBorder="1" applyAlignment="1" applyProtection="1">
      <alignment horizontal="center"/>
      <protection locked="0"/>
    </xf>
    <xf numFmtId="0" fontId="0" fillId="5" borderId="2" xfId="0" applyFill="1" applyBorder="1" applyAlignment="1" applyProtection="1">
      <alignment horizontal="center" wrapText="1"/>
      <protection locked="0"/>
    </xf>
    <xf numFmtId="0" fontId="0" fillId="5" borderId="18" xfId="0" applyFill="1" applyBorder="1" applyAlignment="1" applyProtection="1">
      <alignment wrapText="1"/>
      <protection locked="0"/>
    </xf>
    <xf numFmtId="0" fontId="0" fillId="5" borderId="19" xfId="0" applyFill="1" applyBorder="1" applyAlignment="1" applyProtection="1">
      <alignment horizontal="center"/>
      <protection locked="0"/>
    </xf>
    <xf numFmtId="0" fontId="0" fillId="5" borderId="19" xfId="0" applyFill="1" applyBorder="1" applyAlignment="1" applyProtection="1">
      <alignment horizontal="center" wrapText="1"/>
      <protection locked="0"/>
    </xf>
    <xf numFmtId="0" fontId="17" fillId="4" borderId="0" xfId="0" applyFont="1" applyFill="1" applyProtection="1"/>
    <xf numFmtId="0" fontId="0" fillId="2" borderId="0" xfId="0" applyFill="1" applyProtection="1"/>
    <xf numFmtId="0" fontId="21" fillId="2" borderId="0" xfId="0" applyFont="1" applyFill="1" applyBorder="1" applyProtection="1"/>
    <xf numFmtId="0" fontId="0" fillId="2" borderId="0" xfId="0" applyFill="1" applyBorder="1" applyProtection="1"/>
    <xf numFmtId="0" fontId="17" fillId="2" borderId="0" xfId="0" applyFont="1" applyFill="1" applyBorder="1" applyProtection="1"/>
    <xf numFmtId="0" fontId="5" fillId="2" borderId="0" xfId="0" applyFont="1" applyFill="1" applyProtection="1"/>
    <xf numFmtId="2" fontId="1" fillId="2" borderId="43" xfId="0" applyNumberFormat="1" applyFont="1" applyFill="1" applyBorder="1" applyAlignment="1" applyProtection="1">
      <alignment horizontal="center" wrapText="1"/>
    </xf>
    <xf numFmtId="3" fontId="1" fillId="2" borderId="43" xfId="0" applyNumberFormat="1" applyFont="1" applyFill="1" applyBorder="1" applyAlignment="1" applyProtection="1">
      <alignment horizontal="center" wrapText="1"/>
    </xf>
    <xf numFmtId="1" fontId="1" fillId="2" borderId="43" xfId="0" applyNumberFormat="1" applyFont="1" applyFill="1" applyBorder="1" applyAlignment="1" applyProtection="1">
      <alignment horizontal="center" wrapText="1"/>
    </xf>
    <xf numFmtId="1" fontId="1" fillId="2" borderId="44" xfId="0" applyNumberFormat="1" applyFont="1" applyFill="1" applyBorder="1" applyAlignment="1" applyProtection="1">
      <alignment horizontal="center" wrapText="1"/>
    </xf>
    <xf numFmtId="0" fontId="1" fillId="2" borderId="0" xfId="0" applyFont="1" applyFill="1" applyAlignment="1" applyProtection="1">
      <alignment horizontal="center" wrapText="1"/>
    </xf>
    <xf numFmtId="0" fontId="5" fillId="2" borderId="2" xfId="0" applyFont="1" applyFill="1" applyBorder="1" applyAlignment="1" applyProtection="1">
      <alignment horizontal="center"/>
    </xf>
    <xf numFmtId="2" fontId="5" fillId="2" borderId="2" xfId="0" applyNumberFormat="1" applyFont="1" applyFill="1" applyBorder="1" applyAlignment="1" applyProtection="1">
      <alignment horizontal="center"/>
    </xf>
    <xf numFmtId="3" fontId="0" fillId="2" borderId="2" xfId="0" applyNumberFormat="1" applyFont="1" applyFill="1" applyBorder="1" applyAlignment="1" applyProtection="1">
      <alignment horizontal="center"/>
    </xf>
    <xf numFmtId="2" fontId="0" fillId="2" borderId="2" xfId="0" applyNumberFormat="1" applyFont="1" applyFill="1" applyBorder="1" applyAlignment="1" applyProtection="1">
      <alignment horizontal="center"/>
    </xf>
    <xf numFmtId="1" fontId="5" fillId="2" borderId="2" xfId="0" applyNumberFormat="1" applyFont="1" applyFill="1" applyBorder="1" applyAlignment="1" applyProtection="1">
      <alignment horizontal="center"/>
    </xf>
    <xf numFmtId="1" fontId="5" fillId="2" borderId="15" xfId="0" applyNumberFormat="1" applyFont="1" applyFill="1" applyBorder="1" applyAlignment="1" applyProtection="1">
      <alignment horizontal="center"/>
    </xf>
    <xf numFmtId="0" fontId="5" fillId="2" borderId="0" xfId="0" applyFont="1" applyFill="1" applyAlignment="1" applyProtection="1">
      <alignment horizontal="center"/>
    </xf>
    <xf numFmtId="0" fontId="5" fillId="2" borderId="0" xfId="0" applyFont="1" applyFill="1" applyAlignment="1" applyProtection="1">
      <alignment horizontal="right"/>
    </xf>
    <xf numFmtId="0" fontId="1" fillId="2" borderId="0" xfId="0" applyFont="1" applyFill="1" applyBorder="1" applyAlignment="1" applyProtection="1"/>
    <xf numFmtId="164" fontId="1" fillId="2" borderId="0" xfId="0" applyNumberFormat="1" applyFont="1" applyFill="1" applyBorder="1" applyAlignment="1" applyProtection="1"/>
    <xf numFmtId="2" fontId="5" fillId="2" borderId="0" xfId="0" applyNumberFormat="1" applyFont="1" applyFill="1" applyProtection="1"/>
    <xf numFmtId="3" fontId="5" fillId="2" borderId="0" xfId="0" applyNumberFormat="1" applyFont="1" applyFill="1" applyProtection="1"/>
    <xf numFmtId="1" fontId="5" fillId="2" borderId="0" xfId="0" applyNumberFormat="1" applyFont="1" applyFill="1" applyProtection="1"/>
    <xf numFmtId="0" fontId="1" fillId="2" borderId="0" xfId="0" applyFont="1" applyFill="1" applyBorder="1" applyAlignment="1" applyProtection="1">
      <alignment horizontal="center" wrapText="1"/>
    </xf>
    <xf numFmtId="164" fontId="1" fillId="2" borderId="0" xfId="0" applyNumberFormat="1" applyFont="1" applyFill="1" applyBorder="1" applyAlignment="1" applyProtection="1">
      <alignment horizontal="center" wrapText="1"/>
    </xf>
    <xf numFmtId="0" fontId="5" fillId="2" borderId="0" xfId="0" applyFont="1" applyFill="1" applyBorder="1" applyProtection="1"/>
    <xf numFmtId="164" fontId="0" fillId="2" borderId="0" xfId="0" applyNumberFormat="1" applyFill="1" applyAlignment="1" applyProtection="1"/>
    <xf numFmtId="2" fontId="0" fillId="2" borderId="0" xfId="0" applyNumberFormat="1" applyFill="1" applyAlignment="1" applyProtection="1"/>
    <xf numFmtId="3" fontId="0" fillId="2" borderId="0" xfId="0" applyNumberFormat="1" applyFill="1" applyAlignment="1" applyProtection="1"/>
    <xf numFmtId="0" fontId="1" fillId="2" borderId="0" xfId="0" applyFont="1" applyFill="1" applyAlignment="1" applyProtection="1">
      <alignment horizontal="right" wrapText="1"/>
    </xf>
    <xf numFmtId="0" fontId="1" fillId="2" borderId="0" xfId="0" applyFont="1" applyFill="1" applyAlignment="1" applyProtection="1">
      <alignment wrapText="1"/>
    </xf>
    <xf numFmtId="164" fontId="1" fillId="2" borderId="0" xfId="0" applyNumberFormat="1" applyFont="1" applyFill="1" applyAlignment="1" applyProtection="1">
      <alignment wrapText="1"/>
    </xf>
    <xf numFmtId="2" fontId="1" fillId="2" borderId="0" xfId="0" applyNumberFormat="1" applyFont="1" applyFill="1" applyAlignment="1" applyProtection="1">
      <alignment wrapText="1"/>
    </xf>
    <xf numFmtId="3" fontId="1" fillId="2" borderId="0" xfId="0" applyNumberFormat="1" applyFont="1" applyFill="1" applyAlignment="1" applyProtection="1">
      <alignment wrapText="1"/>
    </xf>
    <xf numFmtId="1" fontId="1" fillId="2" borderId="0" xfId="0" applyNumberFormat="1" applyFont="1" applyFill="1" applyAlignment="1" applyProtection="1">
      <alignment wrapText="1"/>
    </xf>
    <xf numFmtId="164" fontId="5" fillId="2" borderId="0" xfId="0" applyNumberFormat="1" applyFont="1" applyFill="1" applyProtection="1"/>
    <xf numFmtId="0" fontId="0" fillId="5" borderId="29" xfId="0" applyFill="1" applyBorder="1" applyAlignment="1" applyProtection="1">
      <alignment horizontal="center"/>
      <protection locked="0"/>
    </xf>
    <xf numFmtId="0" fontId="17" fillId="2" borderId="0" xfId="0" applyFont="1" applyFill="1" applyProtection="1"/>
    <xf numFmtId="0" fontId="17" fillId="2" borderId="0" xfId="0" applyFont="1" applyFill="1" applyAlignment="1" applyProtection="1">
      <alignment horizontal="center"/>
    </xf>
    <xf numFmtId="0" fontId="0" fillId="2" borderId="0" xfId="0" applyFill="1" applyAlignment="1" applyProtection="1">
      <alignment horizontal="center"/>
    </xf>
    <xf numFmtId="0" fontId="0" fillId="2" borderId="0" xfId="0" applyFill="1" applyAlignment="1" applyProtection="1">
      <alignment wrapText="1"/>
    </xf>
    <xf numFmtId="0" fontId="0" fillId="5" borderId="33" xfId="0" applyFill="1" applyBorder="1" applyAlignment="1" applyProtection="1">
      <alignment wrapText="1"/>
      <protection locked="0"/>
    </xf>
    <xf numFmtId="0" fontId="24" fillId="3" borderId="58" xfId="71" applyFont="1" applyFill="1" applyBorder="1" applyAlignment="1">
      <alignment horizontal="center" wrapText="1"/>
    </xf>
    <xf numFmtId="0" fontId="0" fillId="5" borderId="46" xfId="0" applyFill="1" applyBorder="1" applyAlignment="1" applyProtection="1">
      <alignment horizontal="center"/>
      <protection locked="0"/>
    </xf>
    <xf numFmtId="0" fontId="0" fillId="5" borderId="4" xfId="0" applyFill="1" applyBorder="1" applyAlignment="1" applyProtection="1">
      <alignment horizontal="center"/>
      <protection locked="0"/>
    </xf>
    <xf numFmtId="0" fontId="0" fillId="5" borderId="27" xfId="0" applyFill="1" applyBorder="1" applyAlignment="1" applyProtection="1">
      <alignment horizontal="center"/>
      <protection locked="0"/>
    </xf>
    <xf numFmtId="0" fontId="0" fillId="5" borderId="4" xfId="0" applyFill="1" applyBorder="1" applyAlignment="1" applyProtection="1">
      <alignment horizontal="center" wrapText="1"/>
      <protection locked="0"/>
    </xf>
    <xf numFmtId="0" fontId="0" fillId="5" borderId="27" xfId="0" applyFill="1" applyBorder="1" applyAlignment="1" applyProtection="1">
      <alignment horizontal="center" wrapText="1"/>
      <protection locked="0"/>
    </xf>
    <xf numFmtId="0" fontId="1" fillId="3" borderId="56" xfId="0" applyFont="1" applyFill="1" applyBorder="1" applyAlignment="1" applyProtection="1">
      <alignment horizontal="right" wrapText="1"/>
    </xf>
    <xf numFmtId="0" fontId="1" fillId="7" borderId="58" xfId="0" applyFont="1" applyFill="1" applyBorder="1" applyAlignment="1" applyProtection="1">
      <alignment horizontal="center" wrapText="1"/>
    </xf>
    <xf numFmtId="0" fontId="1" fillId="7" borderId="24" xfId="0" applyFont="1" applyFill="1" applyBorder="1" applyAlignment="1" applyProtection="1">
      <alignment horizontal="center" wrapText="1"/>
    </xf>
    <xf numFmtId="0" fontId="1" fillId="7" borderId="3" xfId="0" applyFont="1" applyFill="1" applyBorder="1" applyAlignment="1" applyProtection="1">
      <alignment wrapText="1"/>
    </xf>
    <xf numFmtId="0" fontId="0" fillId="5" borderId="7" xfId="0" applyFill="1" applyBorder="1" applyAlignment="1" applyProtection="1">
      <alignment wrapText="1"/>
      <protection locked="0"/>
    </xf>
    <xf numFmtId="0" fontId="0" fillId="5" borderId="8" xfId="0" applyFill="1" applyBorder="1" applyAlignment="1" applyProtection="1">
      <alignment horizontal="center"/>
      <protection locked="0"/>
    </xf>
    <xf numFmtId="0" fontId="0" fillId="5" borderId="45" xfId="0" applyFill="1" applyBorder="1" applyAlignment="1" applyProtection="1">
      <alignment horizontal="center"/>
      <protection locked="0"/>
    </xf>
    <xf numFmtId="1" fontId="1" fillId="3" borderId="58" xfId="0" applyNumberFormat="1" applyFont="1" applyFill="1" applyBorder="1" applyAlignment="1" applyProtection="1">
      <alignment horizontal="center"/>
    </xf>
    <xf numFmtId="1" fontId="1" fillId="3" borderId="48" xfId="0" applyNumberFormat="1" applyFont="1" applyFill="1" applyBorder="1" applyAlignment="1" applyProtection="1">
      <alignment horizontal="center"/>
    </xf>
    <xf numFmtId="2" fontId="1" fillId="3" borderId="58" xfId="0" applyNumberFormat="1" applyFont="1" applyFill="1" applyBorder="1" applyAlignment="1" applyProtection="1">
      <alignment horizontal="center"/>
    </xf>
    <xf numFmtId="3" fontId="1" fillId="3" borderId="58" xfId="0" applyNumberFormat="1" applyFont="1" applyFill="1" applyBorder="1" applyAlignment="1" applyProtection="1">
      <alignment horizontal="center"/>
    </xf>
    <xf numFmtId="0" fontId="5" fillId="2" borderId="8" xfId="0" applyFont="1" applyFill="1" applyBorder="1" applyAlignment="1" applyProtection="1">
      <alignment horizontal="center"/>
    </xf>
    <xf numFmtId="2" fontId="5" fillId="2" borderId="8" xfId="0" applyNumberFormat="1" applyFont="1" applyFill="1" applyBorder="1" applyAlignment="1" applyProtection="1">
      <alignment horizontal="center"/>
    </xf>
    <xf numFmtId="3" fontId="0" fillId="2" borderId="8" xfId="0" applyNumberFormat="1" applyFont="1" applyFill="1" applyBorder="1" applyAlignment="1" applyProtection="1">
      <alignment horizontal="center"/>
    </xf>
    <xf numFmtId="2" fontId="0" fillId="2" borderId="8" xfId="0" applyNumberFormat="1" applyFont="1" applyFill="1" applyBorder="1" applyAlignment="1" applyProtection="1">
      <alignment horizontal="center"/>
    </xf>
    <xf numFmtId="1" fontId="5" fillId="2" borderId="8" xfId="0" applyNumberFormat="1" applyFont="1" applyFill="1" applyBorder="1" applyAlignment="1" applyProtection="1">
      <alignment horizontal="center"/>
    </xf>
    <xf numFmtId="1" fontId="5" fillId="2" borderId="9" xfId="0" applyNumberFormat="1" applyFont="1" applyFill="1" applyBorder="1" applyAlignment="1" applyProtection="1">
      <alignment horizontal="center"/>
    </xf>
    <xf numFmtId="0" fontId="5" fillId="2" borderId="19" xfId="0" applyFont="1" applyFill="1" applyBorder="1" applyAlignment="1" applyProtection="1">
      <alignment horizontal="center"/>
    </xf>
    <xf numFmtId="2" fontId="5" fillId="2" borderId="19" xfId="0" applyNumberFormat="1" applyFont="1" applyFill="1" applyBorder="1" applyAlignment="1" applyProtection="1">
      <alignment horizontal="center"/>
    </xf>
    <xf numFmtId="3" fontId="0" fillId="2" borderId="19" xfId="0" applyNumberFormat="1" applyFont="1" applyFill="1" applyBorder="1" applyAlignment="1" applyProtection="1">
      <alignment horizontal="center"/>
    </xf>
    <xf numFmtId="2" fontId="0" fillId="2" borderId="19" xfId="0" applyNumberFormat="1" applyFont="1" applyFill="1" applyBorder="1" applyAlignment="1" applyProtection="1">
      <alignment horizontal="center"/>
    </xf>
    <xf numFmtId="1" fontId="5" fillId="2" borderId="19" xfId="0" applyNumberFormat="1" applyFont="1" applyFill="1" applyBorder="1" applyAlignment="1" applyProtection="1">
      <alignment horizontal="center"/>
    </xf>
    <xf numFmtId="1" fontId="5" fillId="2" borderId="20" xfId="0" applyNumberFormat="1" applyFont="1" applyFill="1" applyBorder="1" applyAlignment="1" applyProtection="1">
      <alignment horizontal="center"/>
    </xf>
    <xf numFmtId="164" fontId="1" fillId="2" borderId="57" xfId="0" applyNumberFormat="1" applyFont="1" applyFill="1" applyBorder="1" applyAlignment="1" applyProtection="1">
      <alignment horizontal="center" wrapText="1"/>
    </xf>
    <xf numFmtId="0" fontId="2" fillId="6" borderId="2" xfId="0" applyFont="1" applyFill="1" applyBorder="1" applyAlignment="1">
      <alignment horizontal="center"/>
    </xf>
    <xf numFmtId="2" fontId="2" fillId="6" borderId="2" xfId="0" applyNumberFormat="1" applyFont="1" applyFill="1" applyBorder="1" applyAlignment="1">
      <alignment horizontal="center"/>
    </xf>
    <xf numFmtId="3" fontId="2" fillId="6" borderId="2" xfId="0" applyNumberFormat="1" applyFont="1" applyFill="1" applyBorder="1" applyAlignment="1">
      <alignment horizontal="center"/>
    </xf>
    <xf numFmtId="1" fontId="2" fillId="6" borderId="2" xfId="0" applyNumberFormat="1" applyFont="1" applyFill="1" applyBorder="1" applyAlignment="1">
      <alignment horizontal="center"/>
    </xf>
    <xf numFmtId="0" fontId="2" fillId="6" borderId="19" xfId="0" applyFont="1" applyFill="1" applyBorder="1" applyAlignment="1">
      <alignment horizontal="center"/>
    </xf>
    <xf numFmtId="2" fontId="2" fillId="6" borderId="19" xfId="0" applyNumberFormat="1" applyFont="1" applyFill="1" applyBorder="1" applyAlignment="1">
      <alignment horizontal="center"/>
    </xf>
    <xf numFmtId="3" fontId="2" fillId="6" borderId="19" xfId="0" applyNumberFormat="1" applyFont="1" applyFill="1" applyBorder="1" applyAlignment="1">
      <alignment horizontal="center"/>
    </xf>
    <xf numFmtId="1" fontId="2" fillId="6" borderId="19" xfId="0" applyNumberFormat="1" applyFont="1" applyFill="1" applyBorder="1" applyAlignment="1">
      <alignment horizontal="center"/>
    </xf>
    <xf numFmtId="0" fontId="28" fillId="2" borderId="0" xfId="0" applyFont="1" applyFill="1" applyAlignment="1">
      <alignment horizontal="right"/>
    </xf>
    <xf numFmtId="3" fontId="1" fillId="3" borderId="56" xfId="0" applyNumberFormat="1" applyFont="1" applyFill="1" applyBorder="1" applyAlignment="1" applyProtection="1">
      <alignment horizontal="center"/>
    </xf>
    <xf numFmtId="3" fontId="5" fillId="2" borderId="7" xfId="0" applyNumberFormat="1" applyFont="1" applyFill="1" applyBorder="1" applyAlignment="1" applyProtection="1">
      <alignment horizontal="center"/>
    </xf>
    <xf numFmtId="3" fontId="5" fillId="2" borderId="8" xfId="0" applyNumberFormat="1" applyFont="1" applyFill="1" applyBorder="1" applyAlignment="1" applyProtection="1">
      <alignment horizontal="center"/>
    </xf>
    <xf numFmtId="3" fontId="5" fillId="2" borderId="14" xfId="0" applyNumberFormat="1" applyFont="1" applyFill="1" applyBorder="1" applyAlignment="1" applyProtection="1">
      <alignment horizontal="center"/>
    </xf>
    <xf numFmtId="3" fontId="5" fillId="2" borderId="2" xfId="0" applyNumberFormat="1" applyFont="1" applyFill="1" applyBorder="1" applyAlignment="1" applyProtection="1">
      <alignment horizontal="center"/>
    </xf>
    <xf numFmtId="3" fontId="5" fillId="2" borderId="18" xfId="0" applyNumberFormat="1" applyFont="1" applyFill="1" applyBorder="1" applyAlignment="1" applyProtection="1">
      <alignment horizontal="center"/>
    </xf>
    <xf numFmtId="3" fontId="5" fillId="2" borderId="19" xfId="0" applyNumberFormat="1" applyFont="1" applyFill="1" applyBorder="1" applyAlignment="1" applyProtection="1">
      <alignment horizontal="center"/>
    </xf>
    <xf numFmtId="3" fontId="2" fillId="6" borderId="14" xfId="0" applyNumberFormat="1" applyFont="1" applyFill="1" applyBorder="1" applyAlignment="1">
      <alignment horizontal="center"/>
    </xf>
    <xf numFmtId="3" fontId="2" fillId="6" borderId="18" xfId="0" applyNumberFormat="1" applyFont="1" applyFill="1" applyBorder="1" applyAlignment="1">
      <alignment horizontal="center"/>
    </xf>
    <xf numFmtId="1" fontId="2" fillId="6" borderId="4" xfId="0" applyNumberFormat="1" applyFont="1" applyFill="1" applyBorder="1" applyAlignment="1">
      <alignment horizontal="center"/>
    </xf>
    <xf numFmtId="1" fontId="2" fillId="6" borderId="27" xfId="0" applyNumberFormat="1" applyFont="1" applyFill="1" applyBorder="1" applyAlignment="1">
      <alignment horizontal="center"/>
    </xf>
    <xf numFmtId="1" fontId="1" fillId="2" borderId="25" xfId="0" applyNumberFormat="1" applyFont="1" applyFill="1" applyBorder="1" applyAlignment="1">
      <alignment horizontal="center" wrapText="1"/>
    </xf>
    <xf numFmtId="0" fontId="19" fillId="2" borderId="0" xfId="0" applyFont="1" applyFill="1" applyAlignment="1" applyProtection="1">
      <alignment vertical="center"/>
    </xf>
    <xf numFmtId="0" fontId="18" fillId="2" borderId="0" xfId="0" applyFont="1" applyFill="1" applyAlignment="1" applyProtection="1">
      <alignment vertical="center"/>
    </xf>
    <xf numFmtId="0" fontId="25" fillId="2" borderId="0" xfId="0" applyFont="1" applyFill="1" applyAlignment="1" applyProtection="1">
      <alignment vertical="center"/>
    </xf>
    <xf numFmtId="0" fontId="0" fillId="2" borderId="0" xfId="0" applyFill="1" applyAlignment="1" applyProtection="1">
      <alignment vertical="center"/>
    </xf>
    <xf numFmtId="0" fontId="17" fillId="2" borderId="0" xfId="0" applyFont="1" applyFill="1" applyAlignment="1" applyProtection="1">
      <alignment vertical="center"/>
    </xf>
    <xf numFmtId="0" fontId="17" fillId="2" borderId="0" xfId="0" applyFont="1" applyFill="1" applyBorder="1" applyAlignment="1" applyProtection="1">
      <alignment horizontal="left" vertical="center"/>
    </xf>
    <xf numFmtId="0" fontId="16" fillId="2" borderId="0" xfId="0" applyFont="1" applyFill="1" applyBorder="1" applyAlignment="1" applyProtection="1">
      <alignment vertical="center"/>
    </xf>
    <xf numFmtId="0" fontId="18" fillId="2" borderId="0" xfId="0" applyFont="1" applyFill="1" applyBorder="1" applyAlignment="1" applyProtection="1">
      <alignment vertical="center"/>
    </xf>
    <xf numFmtId="0" fontId="17" fillId="2" borderId="0" xfId="0" applyFont="1" applyFill="1" applyBorder="1" applyAlignment="1" applyProtection="1">
      <alignment horizontal="left" vertical="center" wrapText="1"/>
    </xf>
    <xf numFmtId="0" fontId="14" fillId="3" borderId="25" xfId="0" applyFont="1" applyFill="1" applyBorder="1" applyAlignment="1" applyProtection="1">
      <alignment vertical="center"/>
    </xf>
    <xf numFmtId="0" fontId="14" fillId="3" borderId="0" xfId="0" applyFont="1" applyFill="1" applyBorder="1" applyAlignment="1" applyProtection="1">
      <alignment vertical="center"/>
    </xf>
    <xf numFmtId="0" fontId="14" fillId="3" borderId="54" xfId="0" applyFont="1" applyFill="1" applyBorder="1" applyAlignment="1" applyProtection="1">
      <alignment vertical="center"/>
    </xf>
    <xf numFmtId="0" fontId="17" fillId="3" borderId="4" xfId="0" applyFont="1" applyFill="1" applyBorder="1" applyAlignment="1" applyProtection="1">
      <alignment vertical="center"/>
    </xf>
    <xf numFmtId="0" fontId="17" fillId="3" borderId="6" xfId="0" applyFont="1" applyFill="1" applyBorder="1" applyAlignment="1" applyProtection="1">
      <alignment vertical="center"/>
    </xf>
    <xf numFmtId="0" fontId="0" fillId="2" borderId="0" xfId="0" applyFill="1" applyBorder="1" applyAlignment="1" applyProtection="1">
      <alignment vertical="center"/>
    </xf>
    <xf numFmtId="0" fontId="14" fillId="2" borderId="0" xfId="0" applyFont="1" applyFill="1" applyAlignment="1" applyProtection="1">
      <alignment vertical="center"/>
    </xf>
    <xf numFmtId="0" fontId="2" fillId="2" borderId="0" xfId="0" applyFont="1" applyFill="1" applyAlignment="1" applyProtection="1">
      <alignment vertical="center"/>
    </xf>
    <xf numFmtId="0" fontId="15" fillId="4" borderId="0" xfId="0" applyFont="1" applyFill="1" applyAlignment="1" applyProtection="1">
      <alignment wrapText="1"/>
    </xf>
    <xf numFmtId="0" fontId="17" fillId="3" borderId="2" xfId="0" applyFont="1" applyFill="1" applyBorder="1" applyAlignment="1" applyProtection="1">
      <alignment horizontal="center" vertical="center"/>
    </xf>
    <xf numFmtId="3" fontId="17" fillId="2" borderId="3" xfId="0" applyNumberFormat="1" applyFont="1" applyFill="1" applyBorder="1" applyAlignment="1" applyProtection="1">
      <alignment horizontal="center" vertical="center"/>
    </xf>
    <xf numFmtId="0" fontId="17" fillId="2" borderId="0" xfId="0" applyFont="1" applyFill="1" applyBorder="1" applyAlignment="1" applyProtection="1">
      <alignment horizontal="right" vertical="center"/>
    </xf>
    <xf numFmtId="0" fontId="17" fillId="2" borderId="0" xfId="0" applyFont="1" applyFill="1" applyBorder="1" applyAlignment="1" applyProtection="1">
      <alignment vertical="center" wrapText="1"/>
    </xf>
    <xf numFmtId="0" fontId="15" fillId="2" borderId="0" xfId="0" applyFont="1" applyFill="1" applyAlignment="1" applyProtection="1">
      <alignment vertical="center"/>
    </xf>
    <xf numFmtId="0" fontId="21" fillId="2" borderId="0" xfId="0" applyFont="1" applyFill="1" applyBorder="1" applyAlignment="1" applyProtection="1">
      <alignment vertical="center"/>
    </xf>
    <xf numFmtId="0" fontId="14" fillId="2" borderId="0" xfId="0" applyFont="1" applyFill="1" applyBorder="1" applyAlignment="1" applyProtection="1">
      <alignment vertical="center"/>
    </xf>
    <xf numFmtId="0" fontId="17" fillId="2" borderId="0" xfId="0" applyFont="1" applyFill="1" applyBorder="1" applyAlignment="1" applyProtection="1">
      <alignment vertical="center"/>
    </xf>
    <xf numFmtId="0" fontId="16" fillId="2" borderId="0" xfId="0" applyFont="1" applyFill="1" applyBorder="1" applyAlignment="1" applyProtection="1">
      <alignment horizontal="right" vertical="center"/>
    </xf>
    <xf numFmtId="0" fontId="16" fillId="2" borderId="0" xfId="0" applyFont="1" applyFill="1" applyBorder="1" applyAlignment="1" applyProtection="1">
      <alignment horizontal="center" vertical="center"/>
    </xf>
    <xf numFmtId="0" fontId="20" fillId="2" borderId="0" xfId="0" applyFont="1" applyFill="1" applyAlignment="1" applyProtection="1">
      <alignment horizontal="left" vertical="center"/>
    </xf>
    <xf numFmtId="0" fontId="16" fillId="2" borderId="0" xfId="0" applyFont="1" applyFill="1" applyAlignment="1" applyProtection="1">
      <alignment vertical="center"/>
    </xf>
    <xf numFmtId="0" fontId="17" fillId="3" borderId="52" xfId="0" applyFont="1" applyFill="1" applyBorder="1" applyAlignment="1" applyProtection="1">
      <alignment vertical="center" wrapText="1"/>
    </xf>
    <xf numFmtId="0" fontId="17" fillId="3" borderId="51" xfId="0" applyFont="1" applyFill="1" applyBorder="1" applyAlignment="1" applyProtection="1">
      <alignment vertical="center" wrapText="1"/>
    </xf>
    <xf numFmtId="0" fontId="2" fillId="2" borderId="0" xfId="0" applyFont="1" applyFill="1" applyBorder="1" applyAlignment="1" applyProtection="1">
      <alignment vertical="center"/>
    </xf>
    <xf numFmtId="0" fontId="0" fillId="2" borderId="0" xfId="0" applyFill="1" applyBorder="1" applyAlignment="1" applyProtection="1">
      <alignment horizontal="left" vertical="center"/>
    </xf>
    <xf numFmtId="1" fontId="17" fillId="2" borderId="0" xfId="0" applyNumberFormat="1" applyFont="1" applyFill="1" applyBorder="1" applyAlignment="1" applyProtection="1">
      <alignment horizontal="center" vertical="center"/>
    </xf>
    <xf numFmtId="0" fontId="27" fillId="2" borderId="0" xfId="0" applyFont="1" applyFill="1" applyAlignment="1" applyProtection="1">
      <alignment horizontal="left" vertical="center"/>
    </xf>
    <xf numFmtId="0" fontId="24" fillId="3" borderId="41" xfId="71" applyFont="1" applyFill="1" applyBorder="1" applyAlignment="1">
      <alignment horizontal="center" wrapText="1"/>
    </xf>
    <xf numFmtId="0" fontId="1" fillId="3" borderId="31" xfId="71" applyFont="1" applyFill="1" applyBorder="1" applyAlignment="1">
      <alignment horizontal="center" wrapText="1"/>
    </xf>
    <xf numFmtId="0" fontId="1" fillId="3" borderId="38" xfId="71" applyFont="1" applyFill="1" applyBorder="1" applyAlignment="1">
      <alignment horizontal="center" wrapText="1"/>
    </xf>
    <xf numFmtId="0" fontId="1" fillId="3" borderId="41" xfId="71" applyFont="1" applyFill="1" applyBorder="1" applyAlignment="1">
      <alignment horizontal="center" wrapText="1"/>
    </xf>
    <xf numFmtId="0" fontId="24" fillId="3" borderId="31" xfId="71" applyFont="1" applyFill="1" applyBorder="1" applyAlignment="1">
      <alignment horizontal="center" wrapText="1"/>
    </xf>
    <xf numFmtId="0" fontId="24" fillId="3" borderId="38" xfId="71" applyFont="1" applyFill="1" applyBorder="1" applyAlignment="1">
      <alignment horizontal="center" wrapText="1"/>
    </xf>
    <xf numFmtId="3" fontId="17" fillId="2" borderId="2" xfId="0" applyNumberFormat="1" applyFont="1" applyFill="1" applyBorder="1" applyAlignment="1" applyProtection="1">
      <alignment horizontal="center" vertical="center"/>
    </xf>
    <xf numFmtId="0" fontId="17" fillId="2" borderId="0" xfId="0" applyFont="1" applyFill="1" applyBorder="1" applyAlignment="1" applyProtection="1">
      <alignment horizontal="left" vertical="center" wrapText="1"/>
    </xf>
    <xf numFmtId="0" fontId="0" fillId="3" borderId="51" xfId="0" applyFill="1" applyBorder="1" applyAlignment="1" applyProtection="1">
      <alignment vertical="center"/>
    </xf>
    <xf numFmtId="165" fontId="2" fillId="2" borderId="8" xfId="0" applyNumberFormat="1" applyFont="1" applyFill="1" applyBorder="1" applyAlignment="1">
      <alignment horizontal="center"/>
    </xf>
    <xf numFmtId="165" fontId="0" fillId="2" borderId="8" xfId="0" applyNumberFormat="1" applyFill="1" applyBorder="1" applyAlignment="1">
      <alignment horizontal="center"/>
    </xf>
    <xf numFmtId="165" fontId="3" fillId="2" borderId="8" xfId="0" applyNumberFormat="1" applyFont="1" applyFill="1" applyBorder="1" applyAlignment="1">
      <alignment horizontal="center"/>
    </xf>
    <xf numFmtId="165" fontId="3" fillId="2" borderId="9" xfId="0" applyNumberFormat="1" applyFont="1" applyFill="1" applyBorder="1" applyAlignment="1">
      <alignment horizontal="center"/>
    </xf>
    <xf numFmtId="165" fontId="2" fillId="2" borderId="2" xfId="0" applyNumberFormat="1" applyFont="1" applyFill="1" applyBorder="1" applyAlignment="1">
      <alignment horizontal="center"/>
    </xf>
    <xf numFmtId="165" fontId="0" fillId="2" borderId="2" xfId="0" applyNumberFormat="1" applyFill="1" applyBorder="1" applyAlignment="1">
      <alignment horizontal="center"/>
    </xf>
    <xf numFmtId="165" fontId="3" fillId="2" borderId="2" xfId="0" applyNumberFormat="1" applyFont="1" applyFill="1" applyBorder="1" applyAlignment="1">
      <alignment horizontal="center"/>
    </xf>
    <xf numFmtId="165" fontId="3" fillId="2" borderId="15" xfId="0" applyNumberFormat="1" applyFont="1" applyFill="1" applyBorder="1" applyAlignment="1">
      <alignment horizontal="center"/>
    </xf>
    <xf numFmtId="165" fontId="2" fillId="2" borderId="19" xfId="0" applyNumberFormat="1" applyFont="1" applyFill="1" applyBorder="1" applyAlignment="1">
      <alignment horizontal="center"/>
    </xf>
    <xf numFmtId="165" fontId="0" fillId="2" borderId="19" xfId="0" applyNumberFormat="1" applyFill="1" applyBorder="1" applyAlignment="1">
      <alignment horizontal="center"/>
    </xf>
    <xf numFmtId="165" fontId="3" fillId="2" borderId="19" xfId="0" applyNumberFormat="1" applyFont="1" applyFill="1" applyBorder="1" applyAlignment="1">
      <alignment horizontal="center"/>
    </xf>
    <xf numFmtId="165" fontId="3" fillId="2" borderId="20" xfId="0" applyNumberFormat="1" applyFont="1" applyFill="1" applyBorder="1" applyAlignment="1">
      <alignment horizontal="center"/>
    </xf>
    <xf numFmtId="49" fontId="3" fillId="2" borderId="7" xfId="0" applyNumberFormat="1" applyFont="1" applyFill="1" applyBorder="1" applyAlignment="1">
      <alignment horizontal="left" wrapText="1"/>
    </xf>
    <xf numFmtId="49" fontId="3" fillId="2" borderId="8" xfId="0" applyNumberFormat="1" applyFont="1" applyFill="1" applyBorder="1" applyAlignment="1">
      <alignment horizontal="center"/>
    </xf>
    <xf numFmtId="49" fontId="3" fillId="2" borderId="14" xfId="0" applyNumberFormat="1" applyFont="1" applyFill="1" applyBorder="1" applyAlignment="1">
      <alignment horizontal="left" wrapText="1"/>
    </xf>
    <xf numFmtId="49" fontId="3" fillId="2" borderId="2" xfId="0" applyNumberFormat="1" applyFont="1" applyFill="1" applyBorder="1" applyAlignment="1">
      <alignment horizontal="center"/>
    </xf>
    <xf numFmtId="49" fontId="3" fillId="2" borderId="18" xfId="0" applyNumberFormat="1" applyFont="1" applyFill="1" applyBorder="1" applyAlignment="1">
      <alignment horizontal="left" wrapText="1"/>
    </xf>
    <xf numFmtId="49" fontId="3" fillId="2" borderId="19" xfId="0" applyNumberFormat="1" applyFont="1" applyFill="1" applyBorder="1" applyAlignment="1">
      <alignment horizontal="center"/>
    </xf>
    <xf numFmtId="0" fontId="0" fillId="2" borderId="0" xfId="0" applyFill="1" applyProtection="1">
      <protection locked="0"/>
    </xf>
    <xf numFmtId="0" fontId="0" fillId="2" borderId="1" xfId="0" applyFill="1" applyBorder="1" applyProtection="1">
      <protection locked="0"/>
    </xf>
    <xf numFmtId="0" fontId="2" fillId="2" borderId="0" xfId="0" applyFont="1" applyFill="1" applyProtection="1"/>
    <xf numFmtId="0" fontId="0" fillId="2" borderId="0" xfId="0" applyFill="1" applyBorder="1" applyAlignment="1" applyProtection="1">
      <alignment horizontal="right" vertical="center"/>
    </xf>
    <xf numFmtId="0" fontId="17" fillId="2" borderId="0" xfId="0" applyFont="1" applyFill="1" applyBorder="1" applyAlignment="1" applyProtection="1">
      <alignment horizontal="right" vertical="center" wrapText="1"/>
    </xf>
    <xf numFmtId="0" fontId="0" fillId="5" borderId="8" xfId="0" applyFill="1" applyBorder="1" applyAlignment="1" applyProtection="1">
      <alignment horizontal="center" wrapText="1"/>
      <protection locked="0"/>
    </xf>
    <xf numFmtId="0" fontId="17" fillId="2" borderId="0" xfId="0" applyFont="1" applyFill="1" applyAlignment="1" applyProtection="1">
      <alignment wrapText="1"/>
    </xf>
    <xf numFmtId="0" fontId="0" fillId="2" borderId="9" xfId="0" applyFill="1" applyBorder="1" applyAlignment="1" applyProtection="1">
      <alignment wrapText="1"/>
      <protection locked="0"/>
    </xf>
    <xf numFmtId="0" fontId="0" fillId="2" borderId="15" xfId="0" applyFill="1" applyBorder="1" applyAlignment="1" applyProtection="1">
      <alignment wrapText="1"/>
      <protection locked="0"/>
    </xf>
    <xf numFmtId="0" fontId="1" fillId="3" borderId="56" xfId="0" applyFont="1" applyFill="1" applyBorder="1" applyAlignment="1">
      <alignment horizontal="right" wrapText="1"/>
    </xf>
    <xf numFmtId="0" fontId="1" fillId="7" borderId="58" xfId="0" applyFont="1" applyFill="1" applyBorder="1" applyAlignment="1">
      <alignment horizontal="center" wrapText="1"/>
    </xf>
    <xf numFmtId="0" fontId="1" fillId="7" borderId="24" xfId="0" applyFont="1" applyFill="1" applyBorder="1" applyAlignment="1">
      <alignment horizontal="center" wrapText="1"/>
    </xf>
    <xf numFmtId="0" fontId="0" fillId="5" borderId="45" xfId="0" applyFill="1" applyBorder="1" applyAlignment="1" applyProtection="1">
      <alignment horizontal="center" wrapText="1"/>
      <protection locked="0"/>
    </xf>
    <xf numFmtId="2" fontId="2" fillId="6" borderId="4" xfId="0" applyNumberFormat="1" applyFont="1" applyFill="1" applyBorder="1" applyAlignment="1">
      <alignment horizontal="center"/>
    </xf>
    <xf numFmtId="2" fontId="2" fillId="6" borderId="27" xfId="0" applyNumberFormat="1" applyFont="1" applyFill="1" applyBorder="1" applyAlignment="1">
      <alignment horizontal="center"/>
    </xf>
    <xf numFmtId="2" fontId="2" fillId="6" borderId="6" xfId="0" applyNumberFormat="1" applyFont="1" applyFill="1" applyBorder="1" applyAlignment="1">
      <alignment horizontal="center"/>
    </xf>
    <xf numFmtId="2" fontId="2" fillId="6" borderId="42" xfId="0" applyNumberFormat="1" applyFont="1" applyFill="1" applyBorder="1" applyAlignment="1">
      <alignment horizontal="center"/>
    </xf>
    <xf numFmtId="2" fontId="2" fillId="6" borderId="29" xfId="0" applyNumberFormat="1" applyFont="1" applyFill="1" applyBorder="1" applyAlignment="1">
      <alignment horizontal="center"/>
    </xf>
    <xf numFmtId="2" fontId="1" fillId="3" borderId="43" xfId="0" applyNumberFormat="1" applyFont="1" applyFill="1" applyBorder="1" applyAlignment="1">
      <alignment horizontal="center"/>
    </xf>
    <xf numFmtId="2" fontId="1" fillId="2" borderId="19" xfId="0" applyNumberFormat="1" applyFont="1" applyFill="1" applyBorder="1" applyAlignment="1">
      <alignment horizontal="center" wrapText="1"/>
    </xf>
    <xf numFmtId="2" fontId="5" fillId="2" borderId="29" xfId="0" applyNumberFormat="1" applyFont="1" applyFill="1" applyBorder="1" applyAlignment="1" applyProtection="1">
      <alignment horizontal="center"/>
    </xf>
    <xf numFmtId="2" fontId="1" fillId="3" borderId="43" xfId="0" applyNumberFormat="1" applyFont="1" applyFill="1" applyBorder="1" applyAlignment="1" applyProtection="1">
      <alignment horizontal="center"/>
    </xf>
    <xf numFmtId="2" fontId="1" fillId="2" borderId="19" xfId="0" applyNumberFormat="1" applyFont="1" applyFill="1" applyBorder="1" applyAlignment="1" applyProtection="1">
      <alignment horizontal="center" wrapText="1"/>
    </xf>
    <xf numFmtId="2" fontId="1" fillId="3" borderId="59" xfId="0" applyNumberFormat="1" applyFont="1" applyFill="1" applyBorder="1" applyAlignment="1" applyProtection="1">
      <alignment horizontal="center"/>
    </xf>
    <xf numFmtId="2" fontId="5" fillId="2" borderId="55" xfId="0" applyNumberFormat="1" applyFont="1" applyFill="1" applyBorder="1" applyAlignment="1" applyProtection="1">
      <alignment horizontal="center"/>
    </xf>
    <xf numFmtId="2" fontId="5" fillId="2" borderId="6" xfId="0" applyNumberFormat="1" applyFont="1" applyFill="1" applyBorder="1" applyAlignment="1" applyProtection="1">
      <alignment horizontal="center"/>
    </xf>
    <xf numFmtId="2" fontId="5" fillId="2" borderId="42" xfId="0" applyNumberFormat="1" applyFont="1" applyFill="1" applyBorder="1" applyAlignment="1" applyProtection="1">
      <alignment horizontal="center"/>
    </xf>
    <xf numFmtId="0" fontId="6" fillId="2" borderId="0" xfId="0" applyFont="1" applyFill="1" applyAlignment="1">
      <alignment horizontal="left" wrapText="1"/>
    </xf>
    <xf numFmtId="0" fontId="0" fillId="5" borderId="4" xfId="0" applyFont="1" applyFill="1" applyBorder="1" applyAlignment="1" applyProtection="1">
      <alignment horizontal="right"/>
      <protection locked="0"/>
    </xf>
    <xf numFmtId="0" fontId="6" fillId="2" borderId="0" xfId="0" applyFont="1" applyFill="1" applyAlignment="1">
      <alignment horizontal="right"/>
    </xf>
    <xf numFmtId="0" fontId="1" fillId="2" borderId="19" xfId="0" applyFont="1" applyFill="1" applyBorder="1" applyAlignment="1" applyProtection="1">
      <alignment horizontal="center" wrapText="1"/>
    </xf>
    <xf numFmtId="1" fontId="15" fillId="2" borderId="0" xfId="0" applyNumberFormat="1" applyFont="1" applyFill="1" applyProtection="1"/>
    <xf numFmtId="1" fontId="17" fillId="2" borderId="0" xfId="0" applyNumberFormat="1" applyFont="1" applyFill="1" applyProtection="1"/>
    <xf numFmtId="1" fontId="17" fillId="4" borderId="12" xfId="0" applyNumberFormat="1" applyFont="1" applyFill="1" applyBorder="1" applyAlignment="1"/>
    <xf numFmtId="1" fontId="1" fillId="2" borderId="19" xfId="0" applyNumberFormat="1" applyFont="1" applyFill="1" applyBorder="1" applyAlignment="1" applyProtection="1">
      <alignment horizontal="center" wrapText="1"/>
    </xf>
    <xf numFmtId="1" fontId="1" fillId="3" borderId="58" xfId="0" applyNumberFormat="1" applyFont="1" applyFill="1" applyBorder="1" applyAlignment="1" applyProtection="1">
      <alignment horizontal="center" wrapText="1"/>
    </xf>
    <xf numFmtId="1" fontId="1" fillId="7" borderId="58" xfId="0" applyNumberFormat="1" applyFont="1" applyFill="1" applyBorder="1" applyAlignment="1" applyProtection="1">
      <alignment horizontal="center" wrapText="1"/>
    </xf>
    <xf numFmtId="1" fontId="0" fillId="5" borderId="8" xfId="0" applyNumberFormat="1" applyFill="1" applyBorder="1" applyAlignment="1" applyProtection="1">
      <alignment horizontal="center"/>
      <protection locked="0"/>
    </xf>
    <xf numFmtId="1" fontId="0" fillId="5" borderId="29" xfId="0" applyNumberFormat="1" applyFill="1" applyBorder="1" applyAlignment="1" applyProtection="1">
      <alignment horizontal="center"/>
      <protection locked="0"/>
    </xf>
    <xf numFmtId="1" fontId="0" fillId="5" borderId="2" xfId="0" applyNumberFormat="1" applyFill="1" applyBorder="1" applyAlignment="1" applyProtection="1">
      <alignment horizontal="center"/>
      <protection locked="0"/>
    </xf>
    <xf numFmtId="1" fontId="0" fillId="5" borderId="19" xfId="0" applyNumberFormat="1" applyFill="1" applyBorder="1" applyAlignment="1" applyProtection="1">
      <alignment horizontal="center"/>
      <protection locked="0"/>
    </xf>
    <xf numFmtId="1" fontId="0" fillId="2" borderId="0" xfId="0" applyNumberFormat="1" applyFill="1" applyProtection="1"/>
    <xf numFmtId="1" fontId="0" fillId="2" borderId="0" xfId="0" applyNumberFormat="1" applyFill="1" applyAlignment="1" applyProtection="1">
      <alignment wrapText="1"/>
    </xf>
    <xf numFmtId="1" fontId="15" fillId="4" borderId="0" xfId="0" applyNumberFormat="1" applyFont="1" applyFill="1" applyAlignment="1"/>
    <xf numFmtId="1" fontId="17" fillId="4" borderId="0" xfId="0" applyNumberFormat="1" applyFont="1" applyFill="1"/>
    <xf numFmtId="1" fontId="0" fillId="2" borderId="0" xfId="0" applyNumberFormat="1" applyFill="1"/>
    <xf numFmtId="1" fontId="1" fillId="3" borderId="58" xfId="0" applyNumberFormat="1" applyFont="1" applyFill="1" applyBorder="1" applyAlignment="1">
      <alignment horizontal="center" wrapText="1"/>
    </xf>
    <xf numFmtId="1" fontId="1" fillId="7" borderId="58" xfId="0" applyNumberFormat="1" applyFont="1" applyFill="1" applyBorder="1" applyAlignment="1">
      <alignment horizontal="center" wrapText="1"/>
    </xf>
    <xf numFmtId="1" fontId="0" fillId="5" borderId="8" xfId="0" applyNumberFormat="1" applyFill="1" applyBorder="1" applyAlignment="1" applyProtection="1">
      <alignment horizontal="center" wrapText="1"/>
      <protection locked="0"/>
    </xf>
    <xf numFmtId="1" fontId="0" fillId="5" borderId="2" xfId="0" applyNumberFormat="1" applyFill="1" applyBorder="1" applyAlignment="1" applyProtection="1">
      <alignment horizontal="center" wrapText="1"/>
      <protection locked="0"/>
    </xf>
    <xf numFmtId="1" fontId="0" fillId="5" borderId="19" xfId="0" applyNumberFormat="1" applyFill="1" applyBorder="1" applyAlignment="1" applyProtection="1">
      <alignment horizontal="center" wrapText="1"/>
      <protection locked="0"/>
    </xf>
    <xf numFmtId="1" fontId="1" fillId="2" borderId="0" xfId="0" applyNumberFormat="1" applyFont="1" applyFill="1" applyAlignment="1">
      <alignment wrapText="1"/>
    </xf>
    <xf numFmtId="1" fontId="5" fillId="2" borderId="0" xfId="0" applyNumberFormat="1" applyFont="1" applyFill="1" applyBorder="1"/>
    <xf numFmtId="1" fontId="0" fillId="2" borderId="0" xfId="0" applyNumberFormat="1" applyFill="1" applyBorder="1"/>
    <xf numFmtId="0" fontId="1" fillId="2" borderId="19" xfId="0" applyFont="1" applyFill="1" applyBorder="1" applyAlignment="1" applyProtection="1">
      <alignment horizontal="center" wrapText="1"/>
    </xf>
    <xf numFmtId="0" fontId="2" fillId="2" borderId="52" xfId="0" applyFont="1" applyFill="1" applyBorder="1" applyAlignment="1" applyProtection="1"/>
    <xf numFmtId="0" fontId="2" fillId="2" borderId="51" xfId="0" applyFont="1" applyFill="1" applyBorder="1" applyAlignment="1" applyProtection="1"/>
    <xf numFmtId="0" fontId="2" fillId="2" borderId="53" xfId="0" applyFont="1" applyFill="1" applyBorder="1" applyAlignment="1" applyProtection="1"/>
    <xf numFmtId="0" fontId="17" fillId="2" borderId="2" xfId="0" applyFont="1" applyFill="1" applyBorder="1" applyAlignment="1" applyProtection="1"/>
    <xf numFmtId="0" fontId="1" fillId="3" borderId="10" xfId="0" applyFont="1" applyFill="1" applyBorder="1" applyAlignment="1" applyProtection="1"/>
    <xf numFmtId="0" fontId="1" fillId="3" borderId="0" xfId="0" applyFont="1" applyFill="1" applyBorder="1" applyAlignment="1" applyProtection="1"/>
    <xf numFmtId="0" fontId="1" fillId="3" borderId="11" xfId="0" applyFont="1" applyFill="1" applyBorder="1" applyAlignment="1" applyProtection="1"/>
    <xf numFmtId="0" fontId="15" fillId="0" borderId="0" xfId="0" applyFont="1" applyFill="1" applyAlignment="1" applyProtection="1">
      <alignment horizontal="center" vertical="top" wrapText="1"/>
    </xf>
    <xf numFmtId="0" fontId="15" fillId="0" borderId="0" xfId="0" applyFont="1" applyFill="1" applyBorder="1" applyAlignment="1" applyProtection="1">
      <alignment horizontal="center" vertical="top" wrapText="1"/>
    </xf>
    <xf numFmtId="0" fontId="0" fillId="5" borderId="2" xfId="0" applyFont="1" applyFill="1" applyBorder="1" applyAlignment="1" applyProtection="1">
      <alignment horizontal="center"/>
      <protection locked="0"/>
    </xf>
    <xf numFmtId="0" fontId="0" fillId="5" borderId="19" xfId="0" applyFont="1" applyFill="1" applyBorder="1" applyAlignment="1" applyProtection="1">
      <alignment horizontal="center"/>
      <protection locked="0"/>
    </xf>
    <xf numFmtId="0" fontId="0" fillId="5" borderId="2" xfId="0" applyFont="1" applyFill="1" applyBorder="1" applyAlignment="1" applyProtection="1">
      <alignment horizontal="right"/>
      <protection locked="0"/>
    </xf>
    <xf numFmtId="0" fontId="0" fillId="5" borderId="8" xfId="0" applyFont="1" applyFill="1" applyBorder="1" applyAlignment="1" applyProtection="1">
      <alignment horizontal="right"/>
      <protection locked="0"/>
    </xf>
    <xf numFmtId="0" fontId="0" fillId="5" borderId="19" xfId="0" applyFont="1" applyFill="1" applyBorder="1" applyAlignment="1" applyProtection="1">
      <alignment horizontal="right"/>
      <protection locked="0"/>
    </xf>
    <xf numFmtId="0" fontId="0" fillId="0" borderId="65" xfId="0" applyFont="1" applyFill="1" applyBorder="1" applyAlignment="1" applyProtection="1">
      <alignment horizontal="center"/>
      <protection locked="0"/>
    </xf>
    <xf numFmtId="0" fontId="0" fillId="0" borderId="28" xfId="0" applyFont="1" applyFill="1" applyBorder="1" applyAlignment="1" applyProtection="1">
      <alignment horizontal="center"/>
      <protection locked="0"/>
    </xf>
    <xf numFmtId="0" fontId="5" fillId="0" borderId="0" xfId="0" applyFont="1" applyFill="1" applyAlignment="1" applyProtection="1">
      <alignment horizontal="center"/>
    </xf>
    <xf numFmtId="0" fontId="1" fillId="0" borderId="0" xfId="0" applyFont="1" applyFill="1" applyAlignment="1" applyProtection="1">
      <alignment horizontal="center" wrapText="1"/>
    </xf>
    <xf numFmtId="0" fontId="17" fillId="0" borderId="4" xfId="0" applyFont="1" applyFill="1" applyBorder="1" applyAlignment="1" applyProtection="1">
      <alignment horizontal="left"/>
    </xf>
    <xf numFmtId="0" fontId="17" fillId="2" borderId="5" xfId="0" applyFont="1" applyFill="1" applyBorder="1" applyAlignment="1" applyProtection="1">
      <alignment horizontal="left"/>
    </xf>
    <xf numFmtId="0" fontId="17" fillId="2" borderId="6" xfId="0" applyFont="1" applyFill="1" applyBorder="1" applyAlignment="1" applyProtection="1">
      <alignment horizontal="left"/>
    </xf>
    <xf numFmtId="0" fontId="17" fillId="0" borderId="27" xfId="0" applyFont="1" applyFill="1" applyBorder="1" applyAlignment="1" applyProtection="1">
      <alignment horizontal="left"/>
    </xf>
    <xf numFmtId="0" fontId="17" fillId="2" borderId="63" xfId="0" applyFont="1" applyFill="1" applyBorder="1" applyAlignment="1" applyProtection="1">
      <alignment horizontal="left"/>
    </xf>
    <xf numFmtId="0" fontId="17" fillId="2" borderId="42" xfId="0" applyFont="1" applyFill="1" applyBorder="1" applyAlignment="1" applyProtection="1">
      <alignment horizontal="left"/>
    </xf>
    <xf numFmtId="0" fontId="17" fillId="2" borderId="2" xfId="0" applyFont="1" applyFill="1" applyBorder="1" applyAlignment="1"/>
    <xf numFmtId="0" fontId="0" fillId="0" borderId="1" xfId="0" applyFont="1" applyFill="1" applyBorder="1" applyAlignment="1" applyProtection="1">
      <alignment horizontal="center"/>
      <protection locked="0"/>
    </xf>
    <xf numFmtId="0" fontId="6" fillId="0" borderId="0" xfId="0" applyFont="1" applyFill="1" applyAlignment="1">
      <alignment horizontal="center"/>
    </xf>
    <xf numFmtId="0" fontId="0" fillId="2" borderId="0" xfId="0" applyFill="1" applyAlignment="1">
      <alignment horizontal="left" wrapText="1"/>
    </xf>
    <xf numFmtId="0" fontId="0" fillId="2" borderId="0" xfId="0" applyFill="1" applyBorder="1" applyAlignment="1">
      <alignment horizontal="left" wrapText="1"/>
    </xf>
    <xf numFmtId="0" fontId="0" fillId="2" borderId="49" xfId="0" applyFill="1" applyBorder="1" applyAlignment="1" applyProtection="1">
      <alignment horizontal="left" wrapText="1"/>
      <protection locked="0"/>
    </xf>
    <xf numFmtId="0" fontId="0" fillId="2" borderId="50" xfId="0" applyFill="1" applyBorder="1" applyAlignment="1" applyProtection="1">
      <alignment horizontal="left" wrapText="1"/>
      <protection locked="0"/>
    </xf>
    <xf numFmtId="0" fontId="5" fillId="2" borderId="0" xfId="0" applyFont="1" applyFill="1" applyAlignment="1">
      <alignment horizontal="left" wrapText="1"/>
    </xf>
    <xf numFmtId="0" fontId="17" fillId="0" borderId="52" xfId="0" applyFont="1" applyFill="1" applyBorder="1" applyAlignment="1" applyProtection="1">
      <alignment horizontal="left"/>
    </xf>
    <xf numFmtId="0" fontId="17" fillId="2" borderId="51" xfId="0" applyFont="1" applyFill="1" applyBorder="1" applyAlignment="1" applyProtection="1">
      <alignment horizontal="left"/>
    </xf>
    <xf numFmtId="0" fontId="17" fillId="2" borderId="53" xfId="0" applyFont="1" applyFill="1" applyBorder="1" applyAlignment="1" applyProtection="1">
      <alignment horizontal="left"/>
    </xf>
    <xf numFmtId="0" fontId="0" fillId="5" borderId="3" xfId="0" applyFont="1" applyFill="1" applyBorder="1" applyAlignment="1" applyProtection="1">
      <alignment horizontal="center"/>
      <protection locked="0"/>
    </xf>
    <xf numFmtId="0" fontId="17" fillId="2" borderId="3" xfId="0" applyFont="1" applyFill="1" applyBorder="1" applyAlignment="1"/>
    <xf numFmtId="0" fontId="17" fillId="5" borderId="3" xfId="0" applyFont="1" applyFill="1" applyBorder="1" applyAlignment="1" applyProtection="1">
      <alignment horizontal="center"/>
      <protection locked="0"/>
    </xf>
    <xf numFmtId="0" fontId="0" fillId="5" borderId="46" xfId="0" applyFont="1" applyFill="1" applyBorder="1" applyAlignment="1" applyProtection="1">
      <alignment horizontal="right"/>
      <protection locked="0"/>
    </xf>
    <xf numFmtId="3" fontId="2" fillId="6" borderId="33" xfId="0" applyNumberFormat="1" applyFont="1" applyFill="1" applyBorder="1" applyAlignment="1">
      <alignment horizontal="center"/>
    </xf>
    <xf numFmtId="3" fontId="2" fillId="6" borderId="29" xfId="0" applyNumberFormat="1" applyFont="1" applyFill="1" applyBorder="1" applyAlignment="1">
      <alignment horizontal="center"/>
    </xf>
    <xf numFmtId="0" fontId="2" fillId="6" borderId="29" xfId="0" applyFont="1" applyFill="1" applyBorder="1" applyAlignment="1">
      <alignment horizontal="center"/>
    </xf>
    <xf numFmtId="2" fontId="2" fillId="6" borderId="47" xfId="0" applyNumberFormat="1" applyFont="1" applyFill="1" applyBorder="1" applyAlignment="1">
      <alignment horizontal="center"/>
    </xf>
    <xf numFmtId="2" fontId="2" fillId="6" borderId="46" xfId="0" applyNumberFormat="1" applyFont="1" applyFill="1" applyBorder="1" applyAlignment="1">
      <alignment horizontal="center"/>
    </xf>
    <xf numFmtId="1" fontId="2" fillId="6" borderId="29" xfId="0" applyNumberFormat="1" applyFont="1" applyFill="1" applyBorder="1" applyAlignment="1">
      <alignment horizontal="center"/>
    </xf>
    <xf numFmtId="1" fontId="2" fillId="6" borderId="46" xfId="0" applyNumberFormat="1" applyFont="1" applyFill="1" applyBorder="1" applyAlignment="1">
      <alignment horizontal="center"/>
    </xf>
    <xf numFmtId="0" fontId="0" fillId="2" borderId="62" xfId="0" applyFill="1" applyBorder="1" applyAlignment="1" applyProtection="1">
      <alignment horizontal="left" wrapText="1"/>
      <protection locked="0"/>
    </xf>
    <xf numFmtId="3" fontId="1" fillId="3" borderId="69" xfId="0" applyNumberFormat="1" applyFont="1" applyFill="1" applyBorder="1" applyAlignment="1" applyProtection="1">
      <alignment horizontal="center"/>
    </xf>
    <xf numFmtId="3" fontId="1" fillId="3" borderId="70" xfId="0" applyNumberFormat="1" applyFont="1" applyFill="1" applyBorder="1" applyAlignment="1" applyProtection="1">
      <alignment horizontal="center"/>
    </xf>
    <xf numFmtId="1" fontId="1" fillId="3" borderId="70" xfId="0" applyNumberFormat="1" applyFont="1" applyFill="1" applyBorder="1" applyAlignment="1" applyProtection="1">
      <alignment horizontal="center"/>
    </xf>
    <xf numFmtId="2" fontId="1" fillId="3" borderId="69" xfId="0" applyNumberFormat="1" applyFont="1" applyFill="1" applyBorder="1" applyAlignment="1">
      <alignment horizontal="center"/>
    </xf>
    <xf numFmtId="2" fontId="1" fillId="3" borderId="70" xfId="0" applyNumberFormat="1" applyFont="1" applyFill="1" applyBorder="1" applyAlignment="1">
      <alignment horizontal="center"/>
    </xf>
    <xf numFmtId="3" fontId="1" fillId="3" borderId="70" xfId="0" applyNumberFormat="1" applyFont="1" applyFill="1" applyBorder="1" applyAlignment="1">
      <alignment horizontal="center"/>
    </xf>
    <xf numFmtId="1" fontId="1" fillId="3" borderId="70" xfId="0" applyNumberFormat="1" applyFont="1" applyFill="1" applyBorder="1" applyAlignment="1">
      <alignment horizontal="center"/>
    </xf>
    <xf numFmtId="1" fontId="1" fillId="3" borderId="72" xfId="0" applyNumberFormat="1" applyFont="1" applyFill="1" applyBorder="1" applyAlignment="1">
      <alignment horizontal="center"/>
    </xf>
    <xf numFmtId="0" fontId="0" fillId="0" borderId="74" xfId="0" applyFont="1" applyFill="1" applyBorder="1" applyAlignment="1" applyProtection="1">
      <alignment horizontal="center"/>
      <protection locked="0"/>
    </xf>
    <xf numFmtId="0" fontId="1" fillId="3" borderId="48" xfId="71" applyFont="1" applyFill="1" applyBorder="1" applyAlignment="1" applyProtection="1">
      <alignment horizontal="right" wrapText="1"/>
      <protection locked="0"/>
    </xf>
    <xf numFmtId="0" fontId="0" fillId="2" borderId="52" xfId="0" applyFill="1" applyBorder="1" applyAlignment="1" applyProtection="1">
      <alignment vertical="center"/>
    </xf>
    <xf numFmtId="0" fontId="0" fillId="2" borderId="51" xfId="0" applyFill="1" applyBorder="1" applyAlignment="1" applyProtection="1">
      <alignment horizontal="right" vertical="center"/>
    </xf>
    <xf numFmtId="0" fontId="32" fillId="0" borderId="53" xfId="0" applyFont="1" applyBorder="1" applyAlignment="1">
      <alignment vertical="center"/>
    </xf>
    <xf numFmtId="0" fontId="0" fillId="2" borderId="46" xfId="0" applyFill="1" applyBorder="1" applyAlignment="1" applyProtection="1">
      <alignment vertical="center"/>
    </xf>
    <xf numFmtId="0" fontId="0" fillId="2" borderId="1" xfId="0" applyFill="1" applyBorder="1" applyAlignment="1" applyProtection="1">
      <alignment horizontal="right" vertical="center"/>
    </xf>
    <xf numFmtId="0" fontId="18" fillId="2" borderId="47" xfId="0" applyFont="1" applyFill="1" applyBorder="1" applyAlignment="1" applyProtection="1">
      <alignment horizontal="right" vertical="center" wrapText="1"/>
    </xf>
    <xf numFmtId="0" fontId="0" fillId="2" borderId="53" xfId="0" applyFill="1" applyBorder="1" applyAlignment="1" applyProtection="1">
      <alignment horizontal="right" vertical="center"/>
    </xf>
    <xf numFmtId="0" fontId="0" fillId="2" borderId="1" xfId="0" applyFill="1" applyBorder="1" applyAlignment="1" applyProtection="1">
      <alignment vertical="center"/>
    </xf>
    <xf numFmtId="0" fontId="0" fillId="2" borderId="47" xfId="0" applyFill="1" applyBorder="1" applyAlignment="1" applyProtection="1">
      <alignment vertical="center"/>
    </xf>
    <xf numFmtId="0" fontId="0" fillId="2" borderId="51" xfId="0" applyFill="1" applyBorder="1" applyAlignment="1" applyProtection="1">
      <alignment vertical="center"/>
    </xf>
    <xf numFmtId="0" fontId="0" fillId="2" borderId="53" xfId="0" applyFill="1" applyBorder="1" applyAlignment="1" applyProtection="1">
      <alignment vertical="center"/>
    </xf>
    <xf numFmtId="0" fontId="0" fillId="2" borderId="20" xfId="0" applyFill="1" applyBorder="1" applyAlignment="1" applyProtection="1">
      <alignment wrapText="1"/>
      <protection locked="0"/>
    </xf>
    <xf numFmtId="0" fontId="3" fillId="2" borderId="8" xfId="0" applyFont="1" applyFill="1" applyBorder="1" applyAlignment="1" applyProtection="1">
      <alignment horizontal="right"/>
      <protection locked="0"/>
    </xf>
    <xf numFmtId="0" fontId="3" fillId="2" borderId="2" xfId="0" applyFont="1" applyFill="1" applyBorder="1" applyAlignment="1" applyProtection="1">
      <alignment horizontal="right"/>
      <protection locked="0"/>
    </xf>
    <xf numFmtId="0" fontId="3" fillId="2" borderId="19" xfId="0" applyFont="1" applyFill="1" applyBorder="1" applyAlignment="1" applyProtection="1">
      <alignment horizontal="right"/>
      <protection locked="0"/>
    </xf>
    <xf numFmtId="49" fontId="5" fillId="2" borderId="7" xfId="0" applyNumberFormat="1" applyFont="1" applyFill="1" applyBorder="1" applyAlignment="1" applyProtection="1">
      <alignment horizontal="left" wrapText="1"/>
    </xf>
    <xf numFmtId="49" fontId="5" fillId="2" borderId="14" xfId="0" applyNumberFormat="1" applyFont="1" applyFill="1" applyBorder="1" applyAlignment="1" applyProtection="1">
      <alignment horizontal="left" wrapText="1"/>
    </xf>
    <xf numFmtId="49" fontId="5" fillId="2" borderId="18" xfId="0" applyNumberFormat="1" applyFont="1" applyFill="1" applyBorder="1" applyAlignment="1" applyProtection="1">
      <alignment horizontal="left" wrapText="1"/>
    </xf>
    <xf numFmtId="49" fontId="5" fillId="2" borderId="0" xfId="0" applyNumberFormat="1" applyFont="1" applyFill="1" applyAlignment="1" applyProtection="1">
      <alignment horizontal="left" wrapText="1"/>
    </xf>
    <xf numFmtId="49" fontId="1" fillId="2" borderId="0" xfId="0" applyNumberFormat="1" applyFont="1" applyFill="1" applyAlignment="1" applyProtection="1">
      <alignment horizontal="left" wrapText="1"/>
    </xf>
    <xf numFmtId="49" fontId="6" fillId="2" borderId="33" xfId="0" applyNumberFormat="1" applyFont="1" applyFill="1" applyBorder="1" applyAlignment="1">
      <alignment horizontal="left" wrapText="1"/>
    </xf>
    <xf numFmtId="49" fontId="6" fillId="2" borderId="14" xfId="0" applyNumberFormat="1" applyFont="1" applyFill="1" applyBorder="1" applyAlignment="1">
      <alignment horizontal="left" wrapText="1"/>
    </xf>
    <xf numFmtId="49" fontId="6" fillId="2" borderId="0" xfId="0" applyNumberFormat="1" applyFont="1" applyFill="1" applyAlignment="1">
      <alignment horizontal="left" wrapText="1"/>
    </xf>
    <xf numFmtId="49" fontId="15" fillId="2" borderId="0" xfId="0" applyNumberFormat="1" applyFont="1" applyFill="1" applyAlignment="1"/>
    <xf numFmtId="49" fontId="17" fillId="2" borderId="0" xfId="0" applyNumberFormat="1" applyFont="1" applyFill="1" applyAlignment="1">
      <alignment horizontal="left"/>
    </xf>
    <xf numFmtId="49" fontId="2" fillId="2" borderId="0" xfId="71" applyNumberFormat="1" applyFont="1" applyFill="1" applyAlignment="1">
      <alignment horizontal="left"/>
    </xf>
    <xf numFmtId="49" fontId="1" fillId="2" borderId="0" xfId="71" applyNumberFormat="1" applyFont="1" applyFill="1" applyAlignment="1">
      <alignment horizontal="left"/>
    </xf>
    <xf numFmtId="49" fontId="1" fillId="3" borderId="56" xfId="0" applyNumberFormat="1" applyFont="1" applyFill="1" applyBorder="1" applyAlignment="1">
      <alignment horizontal="left"/>
    </xf>
    <xf numFmtId="49" fontId="3" fillId="2" borderId="0" xfId="0" applyNumberFormat="1" applyFont="1" applyFill="1" applyBorder="1" applyAlignment="1">
      <alignment horizontal="left"/>
    </xf>
    <xf numFmtId="49" fontId="8" fillId="2" borderId="0" xfId="0" applyNumberFormat="1" applyFont="1" applyFill="1" applyBorder="1" applyAlignment="1">
      <alignment horizontal="left"/>
    </xf>
    <xf numFmtId="49" fontId="8" fillId="2" borderId="0" xfId="0" applyNumberFormat="1" applyFont="1" applyFill="1" applyAlignment="1"/>
    <xf numFmtId="49" fontId="3" fillId="2" borderId="0" xfId="0" applyNumberFormat="1" applyFont="1" applyFill="1" applyAlignment="1"/>
    <xf numFmtId="49" fontId="11" fillId="2" borderId="0" xfId="0" applyNumberFormat="1" applyFont="1" applyFill="1" applyAlignment="1"/>
    <xf numFmtId="1" fontId="1" fillId="2" borderId="19" xfId="0" applyNumberFormat="1" applyFont="1" applyFill="1" applyBorder="1" applyAlignment="1" applyProtection="1">
      <alignment horizontal="center" wrapText="1"/>
    </xf>
    <xf numFmtId="1" fontId="17" fillId="2" borderId="2" xfId="0" applyNumberFormat="1" applyFont="1" applyFill="1" applyBorder="1" applyAlignment="1" applyProtection="1">
      <alignment horizontal="center" vertical="center"/>
      <protection locked="0"/>
    </xf>
    <xf numFmtId="1" fontId="17" fillId="2" borderId="3" xfId="0" applyNumberFormat="1" applyFont="1" applyFill="1" applyBorder="1" applyAlignment="1" applyProtection="1">
      <alignment horizontal="center" vertical="center"/>
      <protection locked="0"/>
    </xf>
    <xf numFmtId="1" fontId="17" fillId="2" borderId="2" xfId="0" applyNumberFormat="1" applyFont="1" applyFill="1" applyBorder="1" applyAlignment="1" applyProtection="1">
      <alignment horizontal="center" vertical="center"/>
    </xf>
    <xf numFmtId="1" fontId="17" fillId="2" borderId="0" xfId="0" applyNumberFormat="1" applyFont="1" applyFill="1" applyAlignment="1" applyProtection="1">
      <alignment horizontal="center"/>
    </xf>
    <xf numFmtId="1" fontId="0" fillId="2" borderId="0" xfId="0" applyNumberFormat="1" applyFill="1" applyAlignment="1" applyProtection="1">
      <alignment horizontal="center"/>
    </xf>
    <xf numFmtId="1" fontId="0" fillId="2" borderId="0" xfId="0" applyNumberFormat="1" applyFill="1" applyAlignment="1" applyProtection="1">
      <alignment horizontal="center" wrapText="1"/>
    </xf>
    <xf numFmtId="1" fontId="17" fillId="4" borderId="0" xfId="0" applyNumberFormat="1" applyFont="1" applyFill="1" applyProtection="1"/>
    <xf numFmtId="1" fontId="17" fillId="2" borderId="6" xfId="0" applyNumberFormat="1" applyFont="1" applyFill="1" applyBorder="1" applyAlignment="1" applyProtection="1"/>
    <xf numFmtId="1" fontId="17" fillId="2" borderId="2" xfId="0" applyNumberFormat="1" applyFont="1" applyFill="1" applyBorder="1" applyAlignment="1" applyProtection="1"/>
    <xf numFmtId="1" fontId="1" fillId="2" borderId="20" xfId="0" applyNumberFormat="1" applyFont="1" applyFill="1" applyBorder="1" applyAlignment="1" applyProtection="1">
      <alignment horizontal="center" wrapText="1"/>
    </xf>
    <xf numFmtId="1" fontId="17" fillId="2" borderId="53" xfId="0" applyNumberFormat="1" applyFont="1" applyFill="1" applyBorder="1" applyAlignment="1" applyProtection="1"/>
    <xf numFmtId="1" fontId="17" fillId="2" borderId="3" xfId="0" applyNumberFormat="1" applyFont="1" applyFill="1" applyBorder="1" applyAlignment="1" applyProtection="1"/>
    <xf numFmtId="1" fontId="1" fillId="3" borderId="71" xfId="0" applyNumberFormat="1" applyFont="1" applyFill="1" applyBorder="1" applyAlignment="1" applyProtection="1">
      <alignment horizontal="center"/>
    </xf>
    <xf numFmtId="1" fontId="2" fillId="6" borderId="34" xfId="0" applyNumberFormat="1" applyFont="1" applyFill="1" applyBorder="1" applyAlignment="1">
      <alignment horizontal="center"/>
    </xf>
    <xf numFmtId="1" fontId="2" fillId="6" borderId="15" xfId="0" applyNumberFormat="1" applyFont="1" applyFill="1" applyBorder="1" applyAlignment="1">
      <alignment horizontal="center"/>
    </xf>
    <xf numFmtId="1" fontId="2" fillId="6" borderId="20" xfId="0" applyNumberFormat="1" applyFont="1" applyFill="1" applyBorder="1" applyAlignment="1">
      <alignment horizontal="center"/>
    </xf>
    <xf numFmtId="1" fontId="6" fillId="2" borderId="0" xfId="0" applyNumberFormat="1" applyFont="1" applyFill="1" applyAlignment="1">
      <alignment horizontal="center"/>
    </xf>
    <xf numFmtId="0" fontId="17" fillId="3" borderId="4" xfId="0" applyFont="1" applyFill="1" applyBorder="1" applyAlignment="1" applyProtection="1">
      <alignment horizontal="center" vertical="center"/>
    </xf>
    <xf numFmtId="0" fontId="17" fillId="3" borderId="6" xfId="0" applyFont="1" applyFill="1" applyBorder="1" applyAlignment="1" applyProtection="1">
      <alignment horizontal="center" vertical="center"/>
    </xf>
    <xf numFmtId="0" fontId="29" fillId="3" borderId="4" xfId="0" applyFont="1" applyFill="1" applyBorder="1" applyAlignment="1" applyProtection="1">
      <alignment horizontal="left" vertical="center" wrapText="1"/>
    </xf>
    <xf numFmtId="0" fontId="29" fillId="3" borderId="5" xfId="0" applyFont="1" applyFill="1" applyBorder="1" applyAlignment="1" applyProtection="1">
      <alignment horizontal="left" vertical="center" wrapText="1"/>
    </xf>
    <xf numFmtId="0" fontId="29" fillId="3" borderId="6" xfId="0" applyFont="1" applyFill="1" applyBorder="1" applyAlignment="1" applyProtection="1">
      <alignment horizontal="left" vertical="center" wrapText="1"/>
    </xf>
    <xf numFmtId="0" fontId="14" fillId="3" borderId="52" xfId="0" applyFont="1" applyFill="1" applyBorder="1" applyAlignment="1" applyProtection="1">
      <alignment horizontal="right" vertical="center"/>
    </xf>
    <xf numFmtId="0" fontId="14" fillId="3" borderId="51" xfId="0" applyFont="1" applyFill="1" applyBorder="1" applyAlignment="1" applyProtection="1">
      <alignment horizontal="right" vertical="center"/>
    </xf>
    <xf numFmtId="0" fontId="14" fillId="3" borderId="53" xfId="0" applyFont="1" applyFill="1" applyBorder="1" applyAlignment="1" applyProtection="1">
      <alignment horizontal="right" vertical="center"/>
    </xf>
    <xf numFmtId="0" fontId="17" fillId="3" borderId="2" xfId="0" applyFont="1" applyFill="1" applyBorder="1" applyAlignment="1" applyProtection="1">
      <alignment horizontal="center" vertical="center"/>
    </xf>
    <xf numFmtId="0" fontId="14" fillId="3" borderId="25" xfId="0" applyFont="1" applyFill="1" applyBorder="1" applyAlignment="1" applyProtection="1">
      <alignment horizontal="right" vertical="center"/>
    </xf>
    <xf numFmtId="0" fontId="14" fillId="3" borderId="0" xfId="0" applyFont="1" applyFill="1" applyBorder="1" applyAlignment="1" applyProtection="1">
      <alignment horizontal="right" vertical="center"/>
    </xf>
    <xf numFmtId="0" fontId="17" fillId="3" borderId="4"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5" xfId="0" applyFont="1" applyFill="1" applyBorder="1" applyAlignment="1" applyProtection="1">
      <alignment horizontal="center" vertical="center" wrapText="1"/>
    </xf>
    <xf numFmtId="0" fontId="17" fillId="3" borderId="25" xfId="0" applyFont="1" applyFill="1" applyBorder="1" applyAlignment="1" applyProtection="1">
      <alignment horizontal="right" vertical="center"/>
    </xf>
    <xf numFmtId="0" fontId="17" fillId="3" borderId="0" xfId="0" applyFont="1" applyFill="1" applyBorder="1" applyAlignment="1" applyProtection="1">
      <alignment horizontal="right" vertical="center"/>
    </xf>
    <xf numFmtId="1" fontId="17" fillId="2" borderId="2" xfId="0" applyNumberFormat="1" applyFont="1" applyFill="1" applyBorder="1" applyAlignment="1" applyProtection="1">
      <alignment horizontal="center" vertical="center"/>
      <protection locked="0"/>
    </xf>
    <xf numFmtId="1" fontId="17" fillId="2" borderId="2" xfId="0" applyNumberFormat="1" applyFont="1" applyFill="1" applyBorder="1" applyAlignment="1" applyProtection="1">
      <alignment horizontal="center" vertical="center"/>
    </xf>
    <xf numFmtId="0" fontId="17" fillId="3" borderId="54" xfId="0" applyFont="1" applyFill="1" applyBorder="1" applyAlignment="1" applyProtection="1">
      <alignment horizontal="right" vertical="center"/>
    </xf>
    <xf numFmtId="3" fontId="17" fillId="2" borderId="53" xfId="0" applyNumberFormat="1" applyFont="1" applyFill="1" applyBorder="1" applyAlignment="1" applyProtection="1">
      <alignment horizontal="center" vertical="center"/>
    </xf>
    <xf numFmtId="3" fontId="17" fillId="2" borderId="3" xfId="0" applyNumberFormat="1" applyFont="1" applyFill="1" applyBorder="1" applyAlignment="1" applyProtection="1">
      <alignment horizontal="center" vertical="center"/>
    </xf>
    <xf numFmtId="3" fontId="17" fillId="2" borderId="52" xfId="0" applyNumberFormat="1" applyFont="1" applyFill="1" applyBorder="1" applyAlignment="1" applyProtection="1">
      <alignment horizontal="center" vertical="center"/>
    </xf>
    <xf numFmtId="0" fontId="26" fillId="3" borderId="52" xfId="0" applyFont="1" applyFill="1" applyBorder="1" applyAlignment="1" applyProtection="1">
      <alignment horizontal="left" vertical="center" wrapText="1"/>
    </xf>
    <xf numFmtId="0" fontId="26" fillId="3" borderId="51" xfId="0" applyFont="1" applyFill="1" applyBorder="1" applyAlignment="1" applyProtection="1">
      <alignment horizontal="left" vertical="center" wrapText="1"/>
    </xf>
    <xf numFmtId="0" fontId="26" fillId="3" borderId="53" xfId="0" applyFont="1" applyFill="1" applyBorder="1" applyAlignment="1" applyProtection="1">
      <alignment horizontal="left" vertical="center" wrapText="1"/>
    </xf>
    <xf numFmtId="0" fontId="26" fillId="3" borderId="4" xfId="0" applyFont="1" applyFill="1" applyBorder="1" applyAlignment="1" applyProtection="1">
      <alignment horizontal="left" vertical="center" wrapText="1"/>
    </xf>
    <xf numFmtId="0" fontId="26" fillId="3" borderId="5" xfId="0" applyFont="1" applyFill="1" applyBorder="1" applyAlignment="1" applyProtection="1">
      <alignment horizontal="left" vertical="center" wrapText="1"/>
    </xf>
    <xf numFmtId="0" fontId="26" fillId="3" borderId="6" xfId="0" applyFont="1" applyFill="1" applyBorder="1" applyAlignment="1" applyProtection="1">
      <alignment horizontal="left" vertical="center" wrapText="1"/>
    </xf>
    <xf numFmtId="0" fontId="14" fillId="3" borderId="54" xfId="0" applyFont="1" applyFill="1" applyBorder="1" applyAlignment="1" applyProtection="1">
      <alignment horizontal="right" vertical="center"/>
    </xf>
    <xf numFmtId="0" fontId="17" fillId="3" borderId="2" xfId="0" applyFont="1" applyFill="1" applyBorder="1" applyAlignment="1" applyProtection="1">
      <alignment horizontal="center" vertical="center" wrapText="1"/>
    </xf>
    <xf numFmtId="0" fontId="17" fillId="3" borderId="5" xfId="0" applyFont="1" applyFill="1" applyBorder="1" applyAlignment="1" applyProtection="1">
      <alignment horizontal="center" vertical="center"/>
    </xf>
    <xf numFmtId="0" fontId="16" fillId="3" borderId="25" xfId="0" applyFont="1" applyFill="1" applyBorder="1" applyAlignment="1" applyProtection="1">
      <alignment horizontal="right" vertical="center"/>
    </xf>
    <xf numFmtId="0" fontId="16" fillId="3" borderId="0" xfId="0" applyFont="1" applyFill="1" applyBorder="1" applyAlignment="1" applyProtection="1">
      <alignment horizontal="right" vertical="center"/>
    </xf>
    <xf numFmtId="0" fontId="16" fillId="3" borderId="54" xfId="0" applyFont="1" applyFill="1" applyBorder="1" applyAlignment="1" applyProtection="1">
      <alignment horizontal="right" vertical="center"/>
    </xf>
    <xf numFmtId="0" fontId="17" fillId="2" borderId="0" xfId="0" applyFont="1" applyFill="1" applyBorder="1" applyAlignment="1" applyProtection="1">
      <alignment horizontal="center" vertical="center" wrapText="1"/>
    </xf>
    <xf numFmtId="0" fontId="16" fillId="2" borderId="0" xfId="0" applyFont="1" applyFill="1" applyBorder="1" applyAlignment="1" applyProtection="1">
      <alignment horizontal="center" vertical="center"/>
    </xf>
    <xf numFmtId="0" fontId="16" fillId="2" borderId="0" xfId="0" applyFont="1" applyFill="1" applyBorder="1" applyAlignment="1" applyProtection="1">
      <alignment horizontal="center" vertical="center" wrapText="1"/>
    </xf>
    <xf numFmtId="0" fontId="17" fillId="2" borderId="0" xfId="0" applyFont="1" applyFill="1" applyBorder="1" applyAlignment="1" applyProtection="1">
      <alignment horizontal="left" vertical="center" wrapText="1"/>
    </xf>
    <xf numFmtId="1" fontId="17" fillId="2" borderId="3" xfId="0" applyNumberFormat="1" applyFont="1" applyFill="1" applyBorder="1" applyAlignment="1" applyProtection="1">
      <alignment horizontal="center" vertical="center"/>
      <protection locked="0"/>
    </xf>
    <xf numFmtId="1" fontId="17" fillId="2" borderId="3" xfId="0" applyNumberFormat="1" applyFont="1" applyFill="1" applyBorder="1" applyAlignment="1" applyProtection="1">
      <alignment horizontal="center" vertical="center"/>
    </xf>
    <xf numFmtId="0" fontId="29" fillId="3" borderId="3" xfId="0" applyFont="1" applyFill="1" applyBorder="1" applyAlignment="1" applyProtection="1">
      <alignment horizontal="left" vertical="center" wrapText="1"/>
    </xf>
    <xf numFmtId="0" fontId="29" fillId="3" borderId="2" xfId="0" applyFont="1" applyFill="1" applyBorder="1" applyAlignment="1" applyProtection="1">
      <alignment horizontal="left" vertical="center" wrapText="1"/>
    </xf>
    <xf numFmtId="1" fontId="17" fillId="2" borderId="6" xfId="0" applyNumberFormat="1" applyFont="1" applyFill="1" applyBorder="1" applyAlignment="1" applyProtection="1">
      <alignment horizontal="center" vertical="center"/>
    </xf>
    <xf numFmtId="0" fontId="26" fillId="3" borderId="2" xfId="0" applyFont="1" applyFill="1" applyBorder="1" applyAlignment="1" applyProtection="1">
      <alignment horizontal="left" vertical="center" wrapText="1"/>
    </xf>
    <xf numFmtId="0" fontId="17" fillId="3" borderId="46" xfId="0" applyFont="1" applyFill="1" applyBorder="1" applyAlignment="1" applyProtection="1">
      <alignment horizontal="right" vertical="center"/>
    </xf>
    <xf numFmtId="0" fontId="17" fillId="3" borderId="1" xfId="0" applyFont="1" applyFill="1" applyBorder="1" applyAlignment="1" applyProtection="1">
      <alignment horizontal="right" vertical="center"/>
    </xf>
    <xf numFmtId="0" fontId="17" fillId="3" borderId="47" xfId="0" applyFont="1" applyFill="1" applyBorder="1" applyAlignment="1" applyProtection="1">
      <alignment horizontal="right" vertical="center"/>
    </xf>
    <xf numFmtId="0" fontId="17" fillId="3" borderId="52" xfId="0" applyFont="1" applyFill="1" applyBorder="1" applyAlignment="1" applyProtection="1">
      <alignment horizontal="center" vertical="center" wrapText="1"/>
    </xf>
    <xf numFmtId="0" fontId="17" fillId="3" borderId="51" xfId="0" applyFont="1" applyFill="1" applyBorder="1" applyAlignment="1" applyProtection="1">
      <alignment horizontal="center" vertical="center" wrapText="1"/>
    </xf>
    <xf numFmtId="0" fontId="17" fillId="3" borderId="53" xfId="0" applyFont="1" applyFill="1" applyBorder="1" applyAlignment="1" applyProtection="1">
      <alignment horizontal="center" vertical="center" wrapText="1"/>
    </xf>
    <xf numFmtId="0" fontId="17" fillId="3" borderId="46" xfId="0" applyFont="1" applyFill="1" applyBorder="1" applyAlignment="1" applyProtection="1">
      <alignment horizontal="center" vertical="center" wrapText="1"/>
    </xf>
    <xf numFmtId="0" fontId="17" fillId="3" borderId="1" xfId="0" applyFont="1" applyFill="1" applyBorder="1" applyAlignment="1" applyProtection="1">
      <alignment horizontal="center" vertical="center" wrapText="1"/>
    </xf>
    <xf numFmtId="0" fontId="17" fillId="3" borderId="47" xfId="0" applyFont="1" applyFill="1" applyBorder="1" applyAlignment="1" applyProtection="1">
      <alignment horizontal="center" vertical="center" wrapText="1"/>
    </xf>
    <xf numFmtId="0" fontId="31" fillId="8" borderId="52" xfId="0" applyFont="1" applyFill="1" applyBorder="1" applyAlignment="1">
      <alignment horizontal="left" vertical="center" wrapText="1"/>
    </xf>
    <xf numFmtId="0" fontId="31" fillId="8" borderId="51" xfId="0" applyFont="1" applyFill="1" applyBorder="1" applyAlignment="1">
      <alignment horizontal="left" vertical="center" wrapText="1"/>
    </xf>
    <xf numFmtId="0" fontId="31" fillId="8" borderId="53" xfId="0" applyFont="1" applyFill="1" applyBorder="1" applyAlignment="1">
      <alignment horizontal="left" vertical="center" wrapText="1"/>
    </xf>
    <xf numFmtId="0" fontId="31" fillId="8" borderId="46" xfId="0" applyFont="1" applyFill="1" applyBorder="1" applyAlignment="1">
      <alignment horizontal="left" vertical="center" wrapText="1"/>
    </xf>
    <xf numFmtId="0" fontId="31" fillId="8" borderId="1" xfId="0" applyFont="1" applyFill="1" applyBorder="1" applyAlignment="1">
      <alignment horizontal="left" vertical="center" wrapText="1"/>
    </xf>
    <xf numFmtId="0" fontId="31" fillId="8" borderId="47" xfId="0" applyFont="1" applyFill="1" applyBorder="1" applyAlignment="1">
      <alignment horizontal="left" vertical="center" wrapText="1"/>
    </xf>
    <xf numFmtId="3" fontId="17" fillId="2" borderId="2" xfId="0" applyNumberFormat="1" applyFont="1" applyFill="1" applyBorder="1" applyAlignment="1" applyProtection="1">
      <alignment horizontal="center" vertical="center"/>
    </xf>
    <xf numFmtId="0" fontId="17" fillId="3" borderId="25" xfId="0" applyFont="1" applyFill="1" applyBorder="1" applyAlignment="1" applyProtection="1">
      <alignment horizontal="center" vertical="center" wrapText="1"/>
    </xf>
    <xf numFmtId="0" fontId="17" fillId="3" borderId="0" xfId="0" applyFont="1" applyFill="1" applyBorder="1" applyAlignment="1" applyProtection="1">
      <alignment horizontal="center" vertical="center" wrapText="1"/>
    </xf>
    <xf numFmtId="0" fontId="17" fillId="3" borderId="54" xfId="0" applyFont="1" applyFill="1" applyBorder="1" applyAlignment="1" applyProtection="1">
      <alignment horizontal="center" vertical="center" wrapText="1"/>
    </xf>
    <xf numFmtId="3" fontId="17" fillId="2" borderId="52" xfId="0" applyNumberFormat="1" applyFont="1" applyFill="1" applyBorder="1" applyAlignment="1" applyProtection="1">
      <alignment horizontal="center" vertical="center"/>
      <protection locked="0"/>
    </xf>
    <xf numFmtId="3" fontId="17" fillId="2" borderId="53" xfId="0" applyNumberFormat="1" applyFont="1" applyFill="1" applyBorder="1" applyAlignment="1" applyProtection="1">
      <alignment horizontal="center" vertical="center"/>
      <protection locked="0"/>
    </xf>
    <xf numFmtId="3" fontId="17" fillId="2" borderId="46" xfId="0" applyNumberFormat="1" applyFont="1" applyFill="1" applyBorder="1" applyAlignment="1" applyProtection="1">
      <alignment horizontal="center" vertical="center"/>
      <protection locked="0"/>
    </xf>
    <xf numFmtId="3" fontId="17" fillId="2" borderId="47" xfId="0" applyNumberFormat="1" applyFont="1" applyFill="1" applyBorder="1" applyAlignment="1" applyProtection="1">
      <alignment horizontal="center" vertical="center"/>
      <protection locked="0"/>
    </xf>
    <xf numFmtId="0" fontId="15" fillId="2" borderId="0" xfId="0" applyFont="1" applyFill="1" applyAlignment="1" applyProtection="1">
      <alignment horizontal="left" vertical="top" wrapText="1"/>
    </xf>
    <xf numFmtId="0" fontId="15" fillId="2" borderId="12" xfId="0" applyFont="1" applyFill="1" applyBorder="1" applyAlignment="1" applyProtection="1">
      <alignment horizontal="left" vertical="top" wrapText="1"/>
    </xf>
    <xf numFmtId="0" fontId="1" fillId="2" borderId="9" xfId="0" applyFont="1" applyFill="1" applyBorder="1" applyAlignment="1" applyProtection="1">
      <alignment horizontal="center" wrapText="1"/>
    </xf>
    <xf numFmtId="0" fontId="1" fillId="2" borderId="15" xfId="0" applyFont="1" applyFill="1" applyBorder="1" applyAlignment="1" applyProtection="1">
      <alignment horizontal="center" wrapText="1"/>
    </xf>
    <xf numFmtId="0" fontId="1" fillId="2" borderId="20" xfId="0" applyFont="1" applyFill="1" applyBorder="1" applyAlignment="1" applyProtection="1">
      <alignment horizontal="center" wrapText="1"/>
    </xf>
    <xf numFmtId="0" fontId="1" fillId="3" borderId="7" xfId="0" applyFont="1" applyFill="1" applyBorder="1" applyAlignment="1" applyProtection="1">
      <alignment horizontal="center"/>
    </xf>
    <xf numFmtId="0" fontId="1" fillId="3" borderId="8" xfId="0" applyFont="1" applyFill="1" applyBorder="1" applyAlignment="1" applyProtection="1">
      <alignment horizontal="center"/>
    </xf>
    <xf numFmtId="0" fontId="1" fillId="3" borderId="45" xfId="0" applyFont="1" applyFill="1" applyBorder="1" applyAlignment="1" applyProtection="1">
      <alignment horizontal="center"/>
    </xf>
    <xf numFmtId="0" fontId="1" fillId="2" borderId="30" xfId="0" applyFont="1" applyFill="1" applyBorder="1" applyAlignment="1" applyProtection="1">
      <alignment horizontal="left" wrapText="1"/>
    </xf>
    <xf numFmtId="0" fontId="1" fillId="2" borderId="31" xfId="0" applyFont="1" applyFill="1" applyBorder="1" applyAlignment="1" applyProtection="1">
      <alignment horizontal="left" wrapText="1"/>
    </xf>
    <xf numFmtId="0" fontId="1" fillId="2" borderId="32" xfId="0" applyFont="1" applyFill="1" applyBorder="1" applyAlignment="1" applyProtection="1">
      <alignment horizontal="left" wrapText="1"/>
    </xf>
    <xf numFmtId="1" fontId="1" fillId="3" borderId="2" xfId="0" applyNumberFormat="1" applyFont="1" applyFill="1" applyBorder="1" applyAlignment="1" applyProtection="1">
      <alignment horizontal="center" wrapText="1"/>
    </xf>
    <xf numFmtId="0" fontId="1" fillId="2" borderId="2" xfId="0" applyFont="1" applyFill="1" applyBorder="1" applyAlignment="1" applyProtection="1">
      <alignment horizontal="center" wrapText="1"/>
    </xf>
    <xf numFmtId="0" fontId="1" fillId="2" borderId="19" xfId="0" applyFont="1" applyFill="1" applyBorder="1" applyAlignment="1" applyProtection="1">
      <alignment horizontal="center" wrapText="1"/>
    </xf>
    <xf numFmtId="0" fontId="1" fillId="2" borderId="4" xfId="0" applyFont="1" applyFill="1" applyBorder="1" applyAlignment="1" applyProtection="1">
      <alignment horizontal="center" wrapText="1"/>
    </xf>
    <xf numFmtId="0" fontId="1" fillId="2" borderId="27" xfId="0" applyFont="1" applyFill="1" applyBorder="1" applyAlignment="1" applyProtection="1">
      <alignment horizontal="center" wrapText="1"/>
    </xf>
    <xf numFmtId="1" fontId="1" fillId="2" borderId="2" xfId="0" applyNumberFormat="1" applyFont="1" applyFill="1" applyBorder="1" applyAlignment="1" applyProtection="1">
      <alignment horizontal="center" wrapText="1"/>
    </xf>
    <xf numFmtId="1" fontId="1" fillId="2" borderId="19" xfId="0" applyNumberFormat="1" applyFont="1" applyFill="1" applyBorder="1" applyAlignment="1" applyProtection="1">
      <alignment horizontal="center" wrapText="1"/>
    </xf>
    <xf numFmtId="1" fontId="1" fillId="2" borderId="2" xfId="0" applyNumberFormat="1" applyFont="1" applyFill="1" applyBorder="1" applyAlignment="1" applyProtection="1">
      <alignment horizontal="center" vertical="center" wrapText="1"/>
    </xf>
    <xf numFmtId="0" fontId="15" fillId="4" borderId="0" xfId="0" applyFont="1" applyFill="1" applyAlignment="1">
      <alignment horizontal="left" vertical="top" wrapText="1"/>
    </xf>
    <xf numFmtId="0" fontId="15" fillId="4" borderId="12" xfId="0" applyFont="1" applyFill="1" applyBorder="1" applyAlignment="1">
      <alignment horizontal="left" vertical="top" wrapText="1"/>
    </xf>
    <xf numFmtId="0" fontId="1" fillId="3" borderId="7" xfId="0" applyFont="1" applyFill="1" applyBorder="1" applyAlignment="1">
      <alignment horizontal="center"/>
    </xf>
    <xf numFmtId="0" fontId="1" fillId="3" borderId="8" xfId="0" applyFont="1" applyFill="1" applyBorder="1" applyAlignment="1">
      <alignment horizontal="center"/>
    </xf>
    <xf numFmtId="0" fontId="1" fillId="3" borderId="45" xfId="0" applyFont="1" applyFill="1" applyBorder="1" applyAlignment="1">
      <alignment horizontal="center"/>
    </xf>
    <xf numFmtId="0" fontId="1" fillId="2" borderId="30" xfId="0" applyFont="1" applyFill="1" applyBorder="1" applyAlignment="1">
      <alignment horizontal="left" wrapText="1"/>
    </xf>
    <xf numFmtId="0" fontId="1" fillId="2" borderId="31" xfId="0" applyFont="1" applyFill="1" applyBorder="1" applyAlignment="1">
      <alignment horizontal="left" wrapText="1"/>
    </xf>
    <xf numFmtId="0" fontId="1" fillId="2" borderId="32" xfId="0" applyFont="1" applyFill="1" applyBorder="1" applyAlignment="1">
      <alignment horizontal="left" wrapText="1"/>
    </xf>
    <xf numFmtId="1" fontId="1" fillId="3" borderId="2" xfId="0" applyNumberFormat="1" applyFont="1" applyFill="1" applyBorder="1" applyAlignment="1">
      <alignment horizontal="center" wrapText="1"/>
    </xf>
    <xf numFmtId="0" fontId="1" fillId="2" borderId="2" xfId="0" applyFont="1" applyFill="1" applyBorder="1" applyAlignment="1">
      <alignment horizontal="center" wrapText="1"/>
    </xf>
    <xf numFmtId="0" fontId="1" fillId="2" borderId="19" xfId="0" applyFont="1" applyFill="1" applyBorder="1" applyAlignment="1">
      <alignment horizontal="center" wrapText="1"/>
    </xf>
    <xf numFmtId="0" fontId="1" fillId="2" borderId="4" xfId="0" applyFont="1" applyFill="1" applyBorder="1" applyAlignment="1">
      <alignment horizontal="center" wrapText="1"/>
    </xf>
    <xf numFmtId="0" fontId="1" fillId="2" borderId="27" xfId="0" applyFont="1" applyFill="1" applyBorder="1" applyAlignment="1">
      <alignment horizontal="center" wrapText="1"/>
    </xf>
    <xf numFmtId="0" fontId="15" fillId="4" borderId="0" xfId="0" applyFont="1" applyFill="1" applyAlignment="1" applyProtection="1">
      <alignment horizontal="left" vertical="top" wrapText="1"/>
    </xf>
    <xf numFmtId="0" fontId="15" fillId="4" borderId="12" xfId="0" applyFont="1" applyFill="1" applyBorder="1" applyAlignment="1" applyProtection="1">
      <alignment horizontal="left" vertical="top" wrapText="1"/>
    </xf>
    <xf numFmtId="3" fontId="0" fillId="5" borderId="4" xfId="0" applyNumberFormat="1" applyFill="1" applyBorder="1" applyAlignment="1" applyProtection="1">
      <alignment horizontal="center"/>
      <protection locked="0"/>
    </xf>
    <xf numFmtId="3" fontId="0" fillId="5" borderId="6" xfId="0" applyNumberFormat="1" applyFill="1" applyBorder="1" applyAlignment="1" applyProtection="1">
      <alignment horizontal="center"/>
      <protection locked="0"/>
    </xf>
    <xf numFmtId="3" fontId="0" fillId="5" borderId="27" xfId="0" applyNumberFormat="1" applyFill="1" applyBorder="1" applyAlignment="1" applyProtection="1">
      <alignment horizontal="center"/>
      <protection locked="0"/>
    </xf>
    <xf numFmtId="3" fontId="0" fillId="5" borderId="42" xfId="0" applyNumberFormat="1" applyFill="1" applyBorder="1" applyAlignment="1" applyProtection="1">
      <alignment horizontal="center"/>
      <protection locked="0"/>
    </xf>
    <xf numFmtId="0" fontId="1" fillId="2" borderId="60" xfId="0" applyFont="1" applyFill="1" applyBorder="1" applyAlignment="1" applyProtection="1">
      <alignment horizontal="left" wrapText="1"/>
    </xf>
    <xf numFmtId="0" fontId="1" fillId="2" borderId="61" xfId="0" applyFont="1" applyFill="1" applyBorder="1" applyAlignment="1" applyProtection="1">
      <alignment horizontal="left" wrapText="1"/>
    </xf>
    <xf numFmtId="0" fontId="1" fillId="2" borderId="62" xfId="0" applyFont="1" applyFill="1" applyBorder="1" applyAlignment="1" applyProtection="1">
      <alignment horizontal="left" wrapText="1"/>
    </xf>
    <xf numFmtId="0" fontId="1" fillId="2" borderId="24" xfId="0" applyFont="1" applyFill="1" applyBorder="1" applyAlignment="1" applyProtection="1">
      <alignment horizontal="right" wrapText="1"/>
      <protection locked="0"/>
    </xf>
    <xf numFmtId="0" fontId="1" fillId="2" borderId="25" xfId="0" applyFont="1" applyFill="1" applyBorder="1" applyAlignment="1" applyProtection="1">
      <alignment horizontal="right" wrapText="1"/>
      <protection locked="0"/>
    </xf>
    <xf numFmtId="0" fontId="1" fillId="2" borderId="26" xfId="0" applyFont="1" applyFill="1" applyBorder="1" applyAlignment="1" applyProtection="1">
      <alignment horizontal="right" wrapText="1"/>
      <protection locked="0"/>
    </xf>
    <xf numFmtId="49" fontId="1" fillId="2" borderId="56" xfId="0" applyNumberFormat="1" applyFont="1" applyFill="1" applyBorder="1" applyAlignment="1" applyProtection="1">
      <alignment horizontal="left" wrapText="1"/>
    </xf>
    <xf numFmtId="49" fontId="1" fillId="2" borderId="31" xfId="0" applyNumberFormat="1" applyFont="1" applyFill="1" applyBorder="1" applyAlignment="1" applyProtection="1">
      <alignment horizontal="left" wrapText="1"/>
    </xf>
    <xf numFmtId="49" fontId="1" fillId="2" borderId="32" xfId="0" applyNumberFormat="1" applyFont="1" applyFill="1" applyBorder="1" applyAlignment="1" applyProtection="1">
      <alignment horizontal="left" wrapText="1"/>
    </xf>
    <xf numFmtId="0" fontId="1" fillId="0" borderId="23" xfId="0" applyFont="1" applyFill="1" applyBorder="1" applyAlignment="1" applyProtection="1">
      <alignment horizontal="center" wrapText="1"/>
    </xf>
    <xf numFmtId="0" fontId="1" fillId="0" borderId="11" xfId="0" applyFont="1" applyFill="1" applyBorder="1" applyAlignment="1" applyProtection="1">
      <alignment horizontal="center" wrapText="1"/>
    </xf>
    <xf numFmtId="0" fontId="1" fillId="0" borderId="13" xfId="0" applyFont="1" applyFill="1" applyBorder="1" applyAlignment="1" applyProtection="1">
      <alignment horizontal="center" wrapText="1"/>
    </xf>
    <xf numFmtId="0" fontId="1" fillId="3" borderId="21" xfId="0" applyFont="1" applyFill="1" applyBorder="1" applyAlignment="1" applyProtection="1">
      <alignment horizontal="right" wrapText="1"/>
    </xf>
    <xf numFmtId="0" fontId="1" fillId="3" borderId="22" xfId="0" applyFont="1" applyFill="1" applyBorder="1" applyAlignment="1" applyProtection="1">
      <alignment horizontal="right" wrapText="1"/>
    </xf>
    <xf numFmtId="0" fontId="1" fillId="3" borderId="23" xfId="0" applyFont="1" applyFill="1" applyBorder="1" applyAlignment="1" applyProtection="1">
      <alignment horizontal="right" wrapText="1"/>
    </xf>
    <xf numFmtId="0" fontId="1" fillId="3" borderId="16" xfId="0" applyFont="1" applyFill="1" applyBorder="1" applyAlignment="1" applyProtection="1">
      <alignment horizontal="center"/>
    </xf>
    <xf numFmtId="0" fontId="1" fillId="3" borderId="17" xfId="0" applyFont="1" applyFill="1" applyBorder="1" applyAlignment="1" applyProtection="1">
      <alignment horizontal="center"/>
    </xf>
    <xf numFmtId="0" fontId="1" fillId="3" borderId="65" xfId="0" applyFont="1" applyFill="1" applyBorder="1" applyAlignment="1" applyProtection="1">
      <alignment horizontal="center"/>
    </xf>
    <xf numFmtId="0" fontId="1" fillId="3" borderId="30" xfId="0" applyFont="1" applyFill="1" applyBorder="1" applyAlignment="1" applyProtection="1">
      <alignment horizontal="center" wrapText="1"/>
    </xf>
    <xf numFmtId="0" fontId="1" fillId="3" borderId="31" xfId="0" applyFont="1" applyFill="1" applyBorder="1" applyAlignment="1" applyProtection="1">
      <alignment horizontal="center" wrapText="1"/>
    </xf>
    <xf numFmtId="0" fontId="1" fillId="3" borderId="32" xfId="0" applyFont="1" applyFill="1" applyBorder="1" applyAlignment="1" applyProtection="1">
      <alignment horizontal="center" wrapText="1"/>
    </xf>
    <xf numFmtId="0" fontId="1" fillId="3" borderId="4" xfId="0" applyFont="1" applyFill="1" applyBorder="1" applyAlignment="1" applyProtection="1">
      <alignment horizontal="center" wrapText="1"/>
    </xf>
    <xf numFmtId="0" fontId="1" fillId="3" borderId="5" xfId="0" applyFont="1" applyFill="1" applyBorder="1" applyAlignment="1" applyProtection="1">
      <alignment horizontal="center" wrapText="1"/>
    </xf>
    <xf numFmtId="0" fontId="1" fillId="3" borderId="28" xfId="0" applyFont="1" applyFill="1" applyBorder="1" applyAlignment="1" applyProtection="1">
      <alignment horizontal="center" wrapText="1"/>
    </xf>
    <xf numFmtId="0" fontId="1" fillId="3" borderId="4" xfId="0" applyFont="1" applyFill="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0" fontId="1" fillId="3" borderId="6" xfId="0" applyFont="1" applyFill="1" applyBorder="1" applyAlignment="1" applyProtection="1">
      <alignment horizontal="center" vertical="center" wrapText="1"/>
    </xf>
    <xf numFmtId="1" fontId="1" fillId="3" borderId="4" xfId="0" applyNumberFormat="1" applyFont="1" applyFill="1" applyBorder="1" applyAlignment="1" applyProtection="1">
      <alignment horizontal="center" wrapText="1"/>
    </xf>
    <xf numFmtId="1" fontId="1" fillId="3" borderId="28" xfId="0" applyNumberFormat="1" applyFont="1" applyFill="1" applyBorder="1" applyAlignment="1" applyProtection="1">
      <alignment horizontal="center" wrapText="1"/>
    </xf>
    <xf numFmtId="0" fontId="1" fillId="3" borderId="21" xfId="0" applyFont="1" applyFill="1" applyBorder="1" applyAlignment="1" applyProtection="1">
      <alignment horizontal="center"/>
    </xf>
    <xf numFmtId="0" fontId="0" fillId="0" borderId="22" xfId="0" applyBorder="1" applyAlignment="1">
      <alignment horizontal="center"/>
    </xf>
    <xf numFmtId="0" fontId="0" fillId="0" borderId="23" xfId="0" applyBorder="1" applyAlignment="1">
      <alignment horizontal="center"/>
    </xf>
    <xf numFmtId="0" fontId="23" fillId="3" borderId="39" xfId="0" applyFont="1" applyFill="1" applyBorder="1" applyAlignment="1" applyProtection="1">
      <alignment horizontal="center"/>
    </xf>
    <xf numFmtId="0" fontId="0" fillId="0" borderId="1" xfId="0" applyBorder="1" applyAlignment="1">
      <alignment horizontal="center"/>
    </xf>
    <xf numFmtId="0" fontId="0" fillId="0" borderId="40" xfId="0" applyBorder="1" applyAlignment="1">
      <alignment horizontal="center"/>
    </xf>
    <xf numFmtId="0" fontId="15" fillId="4" borderId="0" xfId="0" applyFont="1" applyFill="1" applyBorder="1" applyAlignment="1" applyProtection="1">
      <alignment horizontal="left" vertical="top" wrapText="1"/>
    </xf>
    <xf numFmtId="3" fontId="0" fillId="5" borderId="52" xfId="0" applyNumberFormat="1" applyFill="1" applyBorder="1" applyAlignment="1" applyProtection="1">
      <alignment horizontal="center"/>
      <protection locked="0"/>
    </xf>
    <xf numFmtId="3" fontId="0" fillId="5" borderId="53" xfId="0" applyNumberFormat="1" applyFill="1" applyBorder="1" applyAlignment="1" applyProtection="1">
      <alignment horizontal="center"/>
      <protection locked="0"/>
    </xf>
    <xf numFmtId="0" fontId="2" fillId="2" borderId="52" xfId="0" applyFont="1" applyFill="1" applyBorder="1" applyAlignment="1" applyProtection="1">
      <alignment horizontal="right"/>
    </xf>
    <xf numFmtId="0" fontId="2" fillId="2" borderId="51" xfId="0" applyFont="1" applyFill="1" applyBorder="1" applyAlignment="1" applyProtection="1">
      <alignment horizontal="right"/>
    </xf>
    <xf numFmtId="0" fontId="2" fillId="2" borderId="53" xfId="0" applyFont="1" applyFill="1" applyBorder="1" applyAlignment="1" applyProtection="1">
      <alignment horizontal="right"/>
    </xf>
    <xf numFmtId="0" fontId="2" fillId="2" borderId="52" xfId="0" applyFont="1" applyFill="1" applyBorder="1" applyAlignment="1">
      <alignment horizontal="right"/>
    </xf>
    <xf numFmtId="0" fontId="2" fillId="2" borderId="51" xfId="0" applyFont="1" applyFill="1" applyBorder="1" applyAlignment="1">
      <alignment horizontal="right"/>
    </xf>
    <xf numFmtId="0" fontId="2" fillId="2" borderId="53" xfId="0" applyFont="1" applyFill="1" applyBorder="1" applyAlignment="1">
      <alignment horizontal="right"/>
    </xf>
    <xf numFmtId="0" fontId="1" fillId="2" borderId="68" xfId="0" applyFont="1" applyFill="1" applyBorder="1" applyAlignment="1" applyProtection="1">
      <alignment horizontal="left" wrapText="1"/>
    </xf>
    <xf numFmtId="0" fontId="1" fillId="2" borderId="73" xfId="0" applyFont="1" applyFill="1" applyBorder="1" applyAlignment="1" applyProtection="1">
      <alignment horizontal="left" wrapText="1"/>
    </xf>
    <xf numFmtId="1" fontId="0" fillId="2" borderId="0" xfId="0" applyNumberFormat="1" applyFill="1" applyAlignment="1">
      <alignment horizontal="center"/>
    </xf>
    <xf numFmtId="49" fontId="1" fillId="2" borderId="30" xfId="0" applyNumberFormat="1" applyFont="1" applyFill="1" applyBorder="1" applyAlignment="1" applyProtection="1">
      <alignment horizontal="left" wrapText="1"/>
    </xf>
    <xf numFmtId="0" fontId="1" fillId="2" borderId="52" xfId="0" applyFont="1" applyFill="1" applyBorder="1" applyAlignment="1" applyProtection="1">
      <alignment horizontal="right" wrapText="1"/>
      <protection locked="0"/>
    </xf>
    <xf numFmtId="0" fontId="1" fillId="3" borderId="64" xfId="0" applyFont="1" applyFill="1" applyBorder="1" applyAlignment="1" applyProtection="1">
      <alignment horizontal="center"/>
    </xf>
    <xf numFmtId="0" fontId="1" fillId="3" borderId="5" xfId="0" applyFont="1" applyFill="1" applyBorder="1" applyAlignment="1" applyProtection="1">
      <alignment horizontal="center"/>
    </xf>
    <xf numFmtId="0" fontId="1" fillId="3" borderId="28" xfId="0" applyFont="1" applyFill="1" applyBorder="1" applyAlignment="1" applyProtection="1">
      <alignment horizontal="center"/>
    </xf>
    <xf numFmtId="0" fontId="1" fillId="3" borderId="67" xfId="0" applyFont="1" applyFill="1" applyBorder="1" applyAlignment="1">
      <alignment horizontal="center"/>
    </xf>
    <xf numFmtId="0" fontId="1" fillId="3" borderId="51" xfId="0" applyFont="1" applyFill="1" applyBorder="1" applyAlignment="1">
      <alignment horizontal="center"/>
    </xf>
    <xf numFmtId="0" fontId="1" fillId="3" borderId="66" xfId="0" applyFont="1" applyFill="1" applyBorder="1" applyAlignment="1">
      <alignment horizontal="center"/>
    </xf>
    <xf numFmtId="0" fontId="1" fillId="3" borderId="10" xfId="0" applyFont="1" applyFill="1" applyBorder="1" applyAlignment="1">
      <alignment horizontal="center"/>
    </xf>
    <xf numFmtId="0" fontId="1" fillId="3" borderId="0" xfId="0" applyFont="1" applyFill="1" applyBorder="1" applyAlignment="1">
      <alignment horizontal="center"/>
    </xf>
    <xf numFmtId="0" fontId="1" fillId="3" borderId="11" xfId="0" applyFont="1" applyFill="1" applyBorder="1" applyAlignment="1">
      <alignment horizontal="center"/>
    </xf>
    <xf numFmtId="0" fontId="23" fillId="3" borderId="39" xfId="0" applyFont="1" applyFill="1" applyBorder="1" applyAlignment="1">
      <alignment horizontal="center"/>
    </xf>
    <xf numFmtId="0" fontId="23" fillId="3" borderId="1" xfId="0" applyFont="1" applyFill="1" applyBorder="1" applyAlignment="1">
      <alignment horizontal="center"/>
    </xf>
    <xf numFmtId="0" fontId="1" fillId="0" borderId="66" xfId="0" applyFont="1" applyFill="1" applyBorder="1" applyAlignment="1" applyProtection="1">
      <alignment horizontal="center" wrapText="1"/>
    </xf>
    <xf numFmtId="0" fontId="1" fillId="3" borderId="35" xfId="0" applyFont="1" applyFill="1" applyBorder="1" applyAlignment="1" applyProtection="1">
      <alignment horizontal="right" wrapText="1"/>
    </xf>
    <xf numFmtId="0" fontId="1" fillId="3" borderId="36" xfId="0" applyFont="1" applyFill="1" applyBorder="1" applyAlignment="1" applyProtection="1">
      <alignment horizontal="right" wrapText="1"/>
    </xf>
    <xf numFmtId="0" fontId="1" fillId="3" borderId="37" xfId="0" applyFont="1" applyFill="1" applyBorder="1" applyAlignment="1" applyProtection="1">
      <alignment horizontal="right" wrapText="1"/>
    </xf>
    <xf numFmtId="0" fontId="1" fillId="3" borderId="21" xfId="71" applyFont="1" applyFill="1" applyBorder="1" applyAlignment="1">
      <alignment horizontal="center" vertical="center" wrapText="1"/>
    </xf>
    <xf numFmtId="0" fontId="1" fillId="3" borderId="22" xfId="71" applyFont="1" applyFill="1" applyBorder="1" applyAlignment="1">
      <alignment horizontal="center" vertical="center" wrapText="1"/>
    </xf>
    <xf numFmtId="0" fontId="1" fillId="3" borderId="23" xfId="71" applyFont="1" applyFill="1" applyBorder="1" applyAlignment="1">
      <alignment horizontal="center" vertical="center" wrapText="1"/>
    </xf>
    <xf numFmtId="0" fontId="1" fillId="3" borderId="39" xfId="71" applyFont="1" applyFill="1" applyBorder="1" applyAlignment="1">
      <alignment horizontal="center" vertical="center" wrapText="1"/>
    </xf>
    <xf numFmtId="0" fontId="1" fillId="3" borderId="1" xfId="71" applyFont="1" applyFill="1" applyBorder="1" applyAlignment="1">
      <alignment horizontal="center" vertical="center" wrapText="1"/>
    </xf>
    <xf numFmtId="0" fontId="1" fillId="3" borderId="40" xfId="71" applyFont="1" applyFill="1" applyBorder="1" applyAlignment="1">
      <alignment horizontal="center" vertical="center" wrapText="1"/>
    </xf>
  </cellXfs>
  <cellStyles count="65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79" builtinId="9" hidden="1"/>
    <cellStyle name="Followed Hyperlink" xfId="181" builtinId="9" hidden="1"/>
    <cellStyle name="Followed Hyperlink" xfId="183" builtinId="9" hidden="1"/>
    <cellStyle name="Followed Hyperlink" xfId="185" builtinId="9" hidden="1"/>
    <cellStyle name="Followed Hyperlink" xfId="187" builtinId="9" hidden="1"/>
    <cellStyle name="Followed Hyperlink" xfId="189" builtinId="9" hidden="1"/>
    <cellStyle name="Followed Hyperlink" xfId="191" builtinId="9" hidden="1"/>
    <cellStyle name="Followed Hyperlink" xfId="193" builtinId="9" hidden="1"/>
    <cellStyle name="Followed Hyperlink" xfId="195" builtinId="9" hidden="1"/>
    <cellStyle name="Followed Hyperlink" xfId="197" builtinId="9" hidden="1"/>
    <cellStyle name="Followed Hyperlink" xfId="199" builtinId="9" hidden="1"/>
    <cellStyle name="Followed Hyperlink" xfId="201" builtinId="9" hidden="1"/>
    <cellStyle name="Followed Hyperlink" xfId="203" builtinId="9" hidden="1"/>
    <cellStyle name="Followed Hyperlink" xfId="205" builtinId="9" hidden="1"/>
    <cellStyle name="Followed Hyperlink" xfId="207" builtinId="9" hidden="1"/>
    <cellStyle name="Followed Hyperlink" xfId="209" builtinId="9" hidden="1"/>
    <cellStyle name="Followed Hyperlink" xfId="211" builtinId="9" hidden="1"/>
    <cellStyle name="Followed Hyperlink" xfId="213" builtinId="9" hidden="1"/>
    <cellStyle name="Followed Hyperlink" xfId="215" builtinId="9" hidden="1"/>
    <cellStyle name="Followed Hyperlink" xfId="217" builtinId="9" hidden="1"/>
    <cellStyle name="Followed Hyperlink" xfId="219" builtinId="9" hidden="1"/>
    <cellStyle name="Followed Hyperlink" xfId="221" builtinId="9" hidden="1"/>
    <cellStyle name="Followed Hyperlink" xfId="223" builtinId="9" hidden="1"/>
    <cellStyle name="Followed Hyperlink" xfId="225" builtinId="9" hidden="1"/>
    <cellStyle name="Followed Hyperlink" xfId="227" builtinId="9" hidden="1"/>
    <cellStyle name="Followed Hyperlink" xfId="229" builtinId="9" hidden="1"/>
    <cellStyle name="Followed Hyperlink" xfId="231" builtinId="9" hidden="1"/>
    <cellStyle name="Followed Hyperlink" xfId="233" builtinId="9" hidden="1"/>
    <cellStyle name="Followed Hyperlink" xfId="235" builtinId="9" hidden="1"/>
    <cellStyle name="Followed Hyperlink" xfId="237" builtinId="9" hidden="1"/>
    <cellStyle name="Followed Hyperlink" xfId="239" builtinId="9" hidden="1"/>
    <cellStyle name="Followed Hyperlink" xfId="241" builtinId="9" hidden="1"/>
    <cellStyle name="Followed Hyperlink" xfId="243" builtinId="9" hidden="1"/>
    <cellStyle name="Followed Hyperlink" xfId="245" builtinId="9" hidden="1"/>
    <cellStyle name="Followed Hyperlink" xfId="247" builtinId="9" hidden="1"/>
    <cellStyle name="Followed Hyperlink" xfId="249" builtinId="9" hidden="1"/>
    <cellStyle name="Followed Hyperlink" xfId="251" builtinId="9" hidden="1"/>
    <cellStyle name="Followed Hyperlink" xfId="253" builtinId="9" hidden="1"/>
    <cellStyle name="Followed Hyperlink" xfId="255" builtinId="9" hidden="1"/>
    <cellStyle name="Followed Hyperlink" xfId="257" builtinId="9" hidden="1"/>
    <cellStyle name="Followed Hyperlink" xfId="259" builtinId="9" hidden="1"/>
    <cellStyle name="Followed Hyperlink" xfId="261" builtinId="9" hidden="1"/>
    <cellStyle name="Followed Hyperlink" xfId="263"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3" builtinId="9" hidden="1"/>
    <cellStyle name="Followed Hyperlink" xfId="435" builtinId="9" hidden="1"/>
    <cellStyle name="Followed Hyperlink" xfId="437" builtinId="9" hidden="1"/>
    <cellStyle name="Followed Hyperlink" xfId="439" builtinId="9" hidden="1"/>
    <cellStyle name="Followed Hyperlink" xfId="441" builtinId="9" hidden="1"/>
    <cellStyle name="Followed Hyperlink" xfId="443" builtinId="9" hidden="1"/>
    <cellStyle name="Followed Hyperlink" xfId="445" builtinId="9" hidden="1"/>
    <cellStyle name="Followed Hyperlink" xfId="447" builtinId="9" hidden="1"/>
    <cellStyle name="Followed Hyperlink" xfId="449" builtinId="9" hidden="1"/>
    <cellStyle name="Followed Hyperlink" xfId="451" builtinId="9" hidden="1"/>
    <cellStyle name="Followed Hyperlink" xfId="453" builtinId="9" hidden="1"/>
    <cellStyle name="Followed Hyperlink" xfId="455" builtinId="9" hidden="1"/>
    <cellStyle name="Followed Hyperlink" xfId="457" builtinId="9" hidden="1"/>
    <cellStyle name="Followed Hyperlink" xfId="459" builtinId="9" hidden="1"/>
    <cellStyle name="Followed Hyperlink" xfId="461" builtinId="9" hidden="1"/>
    <cellStyle name="Followed Hyperlink" xfId="463" builtinId="9" hidden="1"/>
    <cellStyle name="Followed Hyperlink" xfId="465" builtinId="9" hidden="1"/>
    <cellStyle name="Followed Hyperlink" xfId="467" builtinId="9" hidden="1"/>
    <cellStyle name="Followed Hyperlink" xfId="469" builtinId="9" hidden="1"/>
    <cellStyle name="Followed Hyperlink" xfId="471" builtinId="9" hidden="1"/>
    <cellStyle name="Followed Hyperlink" xfId="473" builtinId="9" hidden="1"/>
    <cellStyle name="Followed Hyperlink" xfId="475" builtinId="9" hidden="1"/>
    <cellStyle name="Followed Hyperlink" xfId="477" builtinId="9" hidden="1"/>
    <cellStyle name="Followed Hyperlink" xfId="479" builtinId="9" hidden="1"/>
    <cellStyle name="Followed Hyperlink" xfId="481" builtinId="9" hidden="1"/>
    <cellStyle name="Followed Hyperlink" xfId="483" builtinId="9" hidden="1"/>
    <cellStyle name="Followed Hyperlink" xfId="485" builtinId="9" hidden="1"/>
    <cellStyle name="Followed Hyperlink" xfId="487" builtinId="9" hidden="1"/>
    <cellStyle name="Followed Hyperlink" xfId="489" builtinId="9" hidden="1"/>
    <cellStyle name="Followed Hyperlink" xfId="491" builtinId="9" hidden="1"/>
    <cellStyle name="Followed Hyperlink" xfId="493" builtinId="9" hidden="1"/>
    <cellStyle name="Followed Hyperlink" xfId="495" builtinId="9" hidden="1"/>
    <cellStyle name="Followed Hyperlink" xfId="497" builtinId="9" hidden="1"/>
    <cellStyle name="Followed Hyperlink" xfId="499" builtinId="9" hidden="1"/>
    <cellStyle name="Followed Hyperlink" xfId="501" builtinId="9" hidden="1"/>
    <cellStyle name="Followed Hyperlink" xfId="503" builtinId="9" hidden="1"/>
    <cellStyle name="Followed Hyperlink" xfId="505" builtinId="9" hidden="1"/>
    <cellStyle name="Followed Hyperlink" xfId="507" builtinId="9" hidden="1"/>
    <cellStyle name="Followed Hyperlink" xfId="509" builtinId="9" hidden="1"/>
    <cellStyle name="Followed Hyperlink" xfId="511" builtinId="9" hidden="1"/>
    <cellStyle name="Followed Hyperlink" xfId="513" builtinId="9" hidden="1"/>
    <cellStyle name="Followed Hyperlink" xfId="515" builtinId="9" hidden="1"/>
    <cellStyle name="Followed Hyperlink" xfId="517" builtinId="9" hidden="1"/>
    <cellStyle name="Followed Hyperlink" xfId="519" builtinId="9" hidden="1"/>
    <cellStyle name="Followed Hyperlink" xfId="521" builtinId="9" hidden="1"/>
    <cellStyle name="Followed Hyperlink" xfId="523" builtinId="9" hidden="1"/>
    <cellStyle name="Followed Hyperlink" xfId="525" builtinId="9" hidden="1"/>
    <cellStyle name="Followed Hyperlink" xfId="527" builtinId="9" hidden="1"/>
    <cellStyle name="Followed Hyperlink" xfId="529" builtinId="9" hidden="1"/>
    <cellStyle name="Followed Hyperlink" xfId="531" builtinId="9" hidden="1"/>
    <cellStyle name="Followed Hyperlink" xfId="533" builtinId="9" hidden="1"/>
    <cellStyle name="Followed Hyperlink" xfId="535" builtinId="9" hidden="1"/>
    <cellStyle name="Followed Hyperlink" xfId="537" builtinId="9" hidden="1"/>
    <cellStyle name="Followed Hyperlink" xfId="539" builtinId="9" hidden="1"/>
    <cellStyle name="Followed Hyperlink" xfId="541" builtinId="9" hidden="1"/>
    <cellStyle name="Followed Hyperlink" xfId="543" builtinId="9" hidden="1"/>
    <cellStyle name="Followed Hyperlink" xfId="545" builtinId="9" hidden="1"/>
    <cellStyle name="Followed Hyperlink" xfId="547" builtinId="9" hidden="1"/>
    <cellStyle name="Followed Hyperlink" xfId="549" builtinId="9" hidden="1"/>
    <cellStyle name="Followed Hyperlink" xfId="551" builtinId="9" hidden="1"/>
    <cellStyle name="Followed Hyperlink" xfId="553" builtinId="9" hidden="1"/>
    <cellStyle name="Followed Hyperlink" xfId="555" builtinId="9" hidden="1"/>
    <cellStyle name="Followed Hyperlink" xfId="557" builtinId="9" hidden="1"/>
    <cellStyle name="Followed Hyperlink" xfId="559" builtinId="9" hidden="1"/>
    <cellStyle name="Followed Hyperlink" xfId="561" builtinId="9" hidden="1"/>
    <cellStyle name="Followed Hyperlink" xfId="563" builtinId="9" hidden="1"/>
    <cellStyle name="Followed Hyperlink" xfId="565" builtinId="9" hidden="1"/>
    <cellStyle name="Followed Hyperlink" xfId="567" builtinId="9" hidden="1"/>
    <cellStyle name="Followed Hyperlink" xfId="569" builtinId="9" hidden="1"/>
    <cellStyle name="Followed Hyperlink" xfId="571" builtinId="9" hidden="1"/>
    <cellStyle name="Followed Hyperlink" xfId="573" builtinId="9" hidden="1"/>
    <cellStyle name="Followed Hyperlink" xfId="575" builtinId="9" hidden="1"/>
    <cellStyle name="Followed Hyperlink" xfId="577" builtinId="9" hidden="1"/>
    <cellStyle name="Followed Hyperlink" xfId="579" builtinId="9" hidden="1"/>
    <cellStyle name="Followed Hyperlink" xfId="581" builtinId="9" hidden="1"/>
    <cellStyle name="Followed Hyperlink" xfId="583" builtinId="9" hidden="1"/>
    <cellStyle name="Followed Hyperlink" xfId="585" builtinId="9" hidden="1"/>
    <cellStyle name="Followed Hyperlink" xfId="587" builtinId="9" hidden="1"/>
    <cellStyle name="Followed Hyperlink" xfId="589" builtinId="9" hidden="1"/>
    <cellStyle name="Followed Hyperlink" xfId="591" builtinId="9" hidden="1"/>
    <cellStyle name="Followed Hyperlink" xfId="593" builtinId="9" hidden="1"/>
    <cellStyle name="Followed Hyperlink" xfId="595" builtinId="9" hidden="1"/>
    <cellStyle name="Followed Hyperlink" xfId="597" builtinId="9" hidden="1"/>
    <cellStyle name="Followed Hyperlink" xfId="599" builtinId="9" hidden="1"/>
    <cellStyle name="Followed Hyperlink" xfId="601"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8" builtinId="8" hidden="1"/>
    <cellStyle name="Hyperlink" xfId="180" builtinId="8" hidden="1"/>
    <cellStyle name="Hyperlink" xfId="182" builtinId="8" hidden="1"/>
    <cellStyle name="Hyperlink" xfId="184" builtinId="8" hidden="1"/>
    <cellStyle name="Hyperlink" xfId="186" builtinId="8" hidden="1"/>
    <cellStyle name="Hyperlink" xfId="188" builtinId="8" hidden="1"/>
    <cellStyle name="Hyperlink" xfId="190" builtinId="8" hidden="1"/>
    <cellStyle name="Hyperlink" xfId="192" builtinId="8" hidden="1"/>
    <cellStyle name="Hyperlink" xfId="194" builtinId="8" hidden="1"/>
    <cellStyle name="Hyperlink" xfId="196" builtinId="8" hidden="1"/>
    <cellStyle name="Hyperlink" xfId="198" builtinId="8" hidden="1"/>
    <cellStyle name="Hyperlink" xfId="200" builtinId="8" hidden="1"/>
    <cellStyle name="Hyperlink" xfId="202" builtinId="8" hidden="1"/>
    <cellStyle name="Hyperlink" xfId="204" builtinId="8" hidden="1"/>
    <cellStyle name="Hyperlink" xfId="206" builtinId="8" hidden="1"/>
    <cellStyle name="Hyperlink" xfId="208" builtinId="8" hidden="1"/>
    <cellStyle name="Hyperlink" xfId="210" builtinId="8" hidden="1"/>
    <cellStyle name="Hyperlink" xfId="212" builtinId="8" hidden="1"/>
    <cellStyle name="Hyperlink" xfId="214" builtinId="8" hidden="1"/>
    <cellStyle name="Hyperlink" xfId="216" builtinId="8" hidden="1"/>
    <cellStyle name="Hyperlink" xfId="218" builtinId="8" hidden="1"/>
    <cellStyle name="Hyperlink" xfId="220" builtinId="8" hidden="1"/>
    <cellStyle name="Hyperlink" xfId="222" builtinId="8" hidden="1"/>
    <cellStyle name="Hyperlink" xfId="224" builtinId="8" hidden="1"/>
    <cellStyle name="Hyperlink" xfId="226" builtinId="8" hidden="1"/>
    <cellStyle name="Hyperlink" xfId="228" builtinId="8" hidden="1"/>
    <cellStyle name="Hyperlink" xfId="230" builtinId="8" hidden="1"/>
    <cellStyle name="Hyperlink" xfId="232" builtinId="8" hidden="1"/>
    <cellStyle name="Hyperlink" xfId="234" builtinId="8" hidden="1"/>
    <cellStyle name="Hyperlink" xfId="236" builtinId="8" hidden="1"/>
    <cellStyle name="Hyperlink" xfId="238" builtinId="8" hidden="1"/>
    <cellStyle name="Hyperlink" xfId="240" builtinId="8" hidden="1"/>
    <cellStyle name="Hyperlink" xfId="242" builtinId="8" hidden="1"/>
    <cellStyle name="Hyperlink" xfId="244" builtinId="8" hidden="1"/>
    <cellStyle name="Hyperlink" xfId="246" builtinId="8" hidden="1"/>
    <cellStyle name="Hyperlink" xfId="248" builtinId="8" hidden="1"/>
    <cellStyle name="Hyperlink" xfId="250" builtinId="8" hidden="1"/>
    <cellStyle name="Hyperlink" xfId="252" builtinId="8" hidden="1"/>
    <cellStyle name="Hyperlink" xfId="254" builtinId="8" hidden="1"/>
    <cellStyle name="Hyperlink" xfId="256" builtinId="8" hidden="1"/>
    <cellStyle name="Hyperlink" xfId="258" builtinId="8" hidden="1"/>
    <cellStyle name="Hyperlink" xfId="260" builtinId="8" hidden="1"/>
    <cellStyle name="Hyperlink" xfId="262"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2" builtinId="8" hidden="1"/>
    <cellStyle name="Hyperlink" xfId="434" builtinId="8" hidden="1"/>
    <cellStyle name="Hyperlink" xfId="436" builtinId="8" hidden="1"/>
    <cellStyle name="Hyperlink" xfId="438" builtinId="8" hidden="1"/>
    <cellStyle name="Hyperlink" xfId="440" builtinId="8" hidden="1"/>
    <cellStyle name="Hyperlink" xfId="442" builtinId="8" hidden="1"/>
    <cellStyle name="Hyperlink" xfId="444" builtinId="8" hidden="1"/>
    <cellStyle name="Hyperlink" xfId="446" builtinId="8" hidden="1"/>
    <cellStyle name="Hyperlink" xfId="448" builtinId="8" hidden="1"/>
    <cellStyle name="Hyperlink" xfId="450" builtinId="8" hidden="1"/>
    <cellStyle name="Hyperlink" xfId="452" builtinId="8" hidden="1"/>
    <cellStyle name="Hyperlink" xfId="454" builtinId="8" hidden="1"/>
    <cellStyle name="Hyperlink" xfId="456" builtinId="8" hidden="1"/>
    <cellStyle name="Hyperlink" xfId="458" builtinId="8" hidden="1"/>
    <cellStyle name="Hyperlink" xfId="460" builtinId="8" hidden="1"/>
    <cellStyle name="Hyperlink" xfId="462" builtinId="8" hidden="1"/>
    <cellStyle name="Hyperlink" xfId="464" builtinId="8" hidden="1"/>
    <cellStyle name="Hyperlink" xfId="466" builtinId="8" hidden="1"/>
    <cellStyle name="Hyperlink" xfId="468" builtinId="8" hidden="1"/>
    <cellStyle name="Hyperlink" xfId="470" builtinId="8" hidden="1"/>
    <cellStyle name="Hyperlink" xfId="472" builtinId="8" hidden="1"/>
    <cellStyle name="Hyperlink" xfId="474" builtinId="8" hidden="1"/>
    <cellStyle name="Hyperlink" xfId="476" builtinId="8" hidden="1"/>
    <cellStyle name="Hyperlink" xfId="478" builtinId="8" hidden="1"/>
    <cellStyle name="Hyperlink" xfId="480" builtinId="8" hidden="1"/>
    <cellStyle name="Hyperlink" xfId="482" builtinId="8" hidden="1"/>
    <cellStyle name="Hyperlink" xfId="484" builtinId="8" hidden="1"/>
    <cellStyle name="Hyperlink" xfId="486" builtinId="8" hidden="1"/>
    <cellStyle name="Hyperlink" xfId="488" builtinId="8" hidden="1"/>
    <cellStyle name="Hyperlink" xfId="490" builtinId="8" hidden="1"/>
    <cellStyle name="Hyperlink" xfId="492" builtinId="8" hidden="1"/>
    <cellStyle name="Hyperlink" xfId="494" builtinId="8" hidden="1"/>
    <cellStyle name="Hyperlink" xfId="496" builtinId="8" hidden="1"/>
    <cellStyle name="Hyperlink" xfId="498" builtinId="8" hidden="1"/>
    <cellStyle name="Hyperlink" xfId="500" builtinId="8" hidden="1"/>
    <cellStyle name="Hyperlink" xfId="502" builtinId="8" hidden="1"/>
    <cellStyle name="Hyperlink" xfId="504" builtinId="8" hidden="1"/>
    <cellStyle name="Hyperlink" xfId="506" builtinId="8" hidden="1"/>
    <cellStyle name="Hyperlink" xfId="508" builtinId="8" hidden="1"/>
    <cellStyle name="Hyperlink" xfId="510" builtinId="8" hidden="1"/>
    <cellStyle name="Hyperlink" xfId="512" builtinId="8" hidden="1"/>
    <cellStyle name="Hyperlink" xfId="514" builtinId="8" hidden="1"/>
    <cellStyle name="Hyperlink" xfId="516" builtinId="8" hidden="1"/>
    <cellStyle name="Hyperlink" xfId="518" builtinId="8" hidden="1"/>
    <cellStyle name="Hyperlink" xfId="520" builtinId="8" hidden="1"/>
    <cellStyle name="Hyperlink" xfId="522" builtinId="8" hidden="1"/>
    <cellStyle name="Hyperlink" xfId="524" builtinId="8" hidden="1"/>
    <cellStyle name="Hyperlink" xfId="526" builtinId="8" hidden="1"/>
    <cellStyle name="Hyperlink" xfId="528" builtinId="8" hidden="1"/>
    <cellStyle name="Hyperlink" xfId="530" builtinId="8" hidden="1"/>
    <cellStyle name="Hyperlink" xfId="532" builtinId="8" hidden="1"/>
    <cellStyle name="Hyperlink" xfId="534" builtinId="8" hidden="1"/>
    <cellStyle name="Hyperlink" xfId="536" builtinId="8" hidden="1"/>
    <cellStyle name="Hyperlink" xfId="538" builtinId="8" hidden="1"/>
    <cellStyle name="Hyperlink" xfId="540" builtinId="8" hidden="1"/>
    <cellStyle name="Hyperlink" xfId="542" builtinId="8" hidden="1"/>
    <cellStyle name="Hyperlink" xfId="544" builtinId="8" hidden="1"/>
    <cellStyle name="Hyperlink" xfId="546" builtinId="8" hidden="1"/>
    <cellStyle name="Hyperlink" xfId="548" builtinId="8" hidden="1"/>
    <cellStyle name="Hyperlink" xfId="550" builtinId="8" hidden="1"/>
    <cellStyle name="Hyperlink" xfId="552" builtinId="8" hidden="1"/>
    <cellStyle name="Hyperlink" xfId="554" builtinId="8" hidden="1"/>
    <cellStyle name="Hyperlink" xfId="556" builtinId="8" hidden="1"/>
    <cellStyle name="Hyperlink" xfId="558" builtinId="8" hidden="1"/>
    <cellStyle name="Hyperlink" xfId="560" builtinId="8" hidden="1"/>
    <cellStyle name="Hyperlink" xfId="562" builtinId="8" hidden="1"/>
    <cellStyle name="Hyperlink" xfId="564" builtinId="8" hidden="1"/>
    <cellStyle name="Hyperlink" xfId="566" builtinId="8" hidden="1"/>
    <cellStyle name="Hyperlink" xfId="568" builtinId="8" hidden="1"/>
    <cellStyle name="Hyperlink" xfId="570" builtinId="8" hidden="1"/>
    <cellStyle name="Hyperlink" xfId="572" builtinId="8" hidden="1"/>
    <cellStyle name="Hyperlink" xfId="574" builtinId="8" hidden="1"/>
    <cellStyle name="Hyperlink" xfId="576" builtinId="8" hidden="1"/>
    <cellStyle name="Hyperlink" xfId="578" builtinId="8" hidden="1"/>
    <cellStyle name="Hyperlink" xfId="580" builtinId="8" hidden="1"/>
    <cellStyle name="Hyperlink" xfId="582" builtinId="8" hidden="1"/>
    <cellStyle name="Hyperlink" xfId="584" builtinId="8" hidden="1"/>
    <cellStyle name="Hyperlink" xfId="586" builtinId="8" hidden="1"/>
    <cellStyle name="Hyperlink" xfId="588" builtinId="8" hidden="1"/>
    <cellStyle name="Hyperlink" xfId="590" builtinId="8" hidden="1"/>
    <cellStyle name="Hyperlink" xfId="592" builtinId="8" hidden="1"/>
    <cellStyle name="Hyperlink" xfId="594" builtinId="8" hidden="1"/>
    <cellStyle name="Hyperlink" xfId="596" builtinId="8" hidden="1"/>
    <cellStyle name="Hyperlink" xfId="598" builtinId="8" hidden="1"/>
    <cellStyle name="Hyperlink" xfId="600"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Normal" xfId="0" builtinId="0"/>
    <cellStyle name="Normal 2" xfId="71" xr:uid="{00000000-0005-0000-0000-000089020000}"/>
  </cellStyles>
  <dxfs count="71">
    <dxf>
      <font>
        <b/>
        <i val="0"/>
        <color theme="0"/>
      </font>
      <fill>
        <patternFill>
          <bgColor rgb="FFB10102"/>
        </patternFill>
      </fill>
    </dxf>
    <dxf>
      <font>
        <b/>
        <i val="0"/>
        <color theme="0"/>
      </font>
      <fill>
        <patternFill>
          <bgColor rgb="FF808080"/>
        </patternFill>
      </fill>
    </dxf>
    <dxf>
      <font>
        <b val="0"/>
        <i val="0"/>
        <color theme="1"/>
      </font>
      <fill>
        <patternFill>
          <bgColor rgb="FFFFC000"/>
        </patternFill>
      </fill>
    </dxf>
    <dxf>
      <font>
        <b/>
        <i val="0"/>
        <color theme="0"/>
      </font>
      <fill>
        <patternFill>
          <bgColor rgb="FFB10102"/>
        </patternFill>
      </fill>
    </dxf>
    <dxf>
      <font>
        <b/>
        <i val="0"/>
        <color theme="0"/>
      </font>
      <fill>
        <patternFill>
          <bgColor rgb="FFB10102"/>
        </patternFill>
      </fill>
    </dxf>
    <dxf>
      <font>
        <b val="0"/>
        <i val="0"/>
        <color theme="1"/>
      </font>
      <fill>
        <patternFill>
          <bgColor rgb="FFFFC000"/>
        </patternFill>
      </fill>
    </dxf>
    <dxf>
      <font>
        <b/>
        <i val="0"/>
        <color theme="0"/>
      </font>
      <fill>
        <patternFill>
          <bgColor rgb="FFB10102"/>
        </patternFill>
      </fill>
    </dxf>
    <dxf>
      <font>
        <b/>
        <i val="0"/>
        <color theme="0"/>
      </font>
      <fill>
        <patternFill>
          <bgColor rgb="FF80808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theme="0"/>
      </font>
      <fill>
        <patternFill>
          <bgColor rgb="FFB10003"/>
        </patternFill>
      </fill>
    </dxf>
    <dxf>
      <font>
        <b/>
        <i val="0"/>
        <color theme="0"/>
      </font>
      <fill>
        <patternFill>
          <bgColor rgb="FF808080"/>
        </patternFill>
      </fill>
    </dxf>
    <dxf>
      <fill>
        <patternFill>
          <bgColor theme="7" tint="0.79998168889431442"/>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003"/>
        </patternFill>
      </fill>
    </dxf>
    <dxf>
      <fill>
        <patternFill>
          <bgColor theme="7" tint="0.79998168889431442"/>
        </patternFill>
      </fill>
    </dxf>
    <dxf>
      <font>
        <b/>
        <i val="0"/>
        <color theme="0"/>
      </font>
      <fill>
        <patternFill>
          <bgColor rgb="FFB10102"/>
        </patternFill>
      </fill>
    </dxf>
    <dxf>
      <font>
        <b/>
        <i val="0"/>
        <color theme="0"/>
      </font>
      <fill>
        <patternFill>
          <bgColor rgb="FF808080"/>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003"/>
        </patternFill>
      </fill>
    </dxf>
    <dxf>
      <fill>
        <patternFill>
          <bgColor rgb="FFB3DD0F"/>
        </patternFill>
      </fill>
    </dxf>
    <dxf>
      <font>
        <b/>
        <i val="0"/>
        <color theme="0"/>
      </font>
      <fill>
        <patternFill>
          <bgColor rgb="FFB10102"/>
        </patternFill>
      </fill>
    </dxf>
    <dxf>
      <fill>
        <patternFill>
          <bgColor rgb="FFB3DD0F"/>
        </patternFill>
      </fill>
    </dxf>
    <dxf>
      <font>
        <b/>
        <i val="0"/>
        <color theme="0"/>
      </font>
      <fill>
        <patternFill>
          <bgColor rgb="FFB10003"/>
        </patternFill>
      </fill>
    </dxf>
    <dxf>
      <fill>
        <patternFill>
          <bgColor rgb="FFB3DD0F"/>
        </patternFill>
      </fill>
    </dxf>
    <dxf>
      <font>
        <b/>
        <i val="0"/>
        <color theme="0"/>
      </font>
      <fill>
        <patternFill>
          <bgColor rgb="FFB10102"/>
        </patternFill>
      </fill>
    </dxf>
    <dxf>
      <fill>
        <patternFill>
          <bgColor theme="7" tint="0.79998168889431442"/>
        </patternFill>
      </fill>
    </dxf>
    <dxf>
      <font>
        <b/>
        <i val="0"/>
        <color theme="0"/>
      </font>
      <fill>
        <patternFill>
          <bgColor rgb="FFB10003"/>
        </patternFill>
      </fill>
    </dxf>
    <dxf>
      <font>
        <b/>
        <i val="0"/>
        <color theme="0"/>
      </font>
      <fill>
        <patternFill>
          <bgColor rgb="FF808080"/>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theme="0"/>
      </font>
      <fill>
        <patternFill>
          <bgColor rgb="FF9C0006"/>
        </patternFill>
      </fill>
    </dxf>
    <dxf>
      <font>
        <b/>
        <i val="0"/>
        <color rgb="FFE3C114"/>
      </font>
      <fill>
        <patternFill patternType="solid">
          <fgColor indexed="64"/>
          <bgColor theme="0"/>
        </patternFill>
      </fill>
    </dxf>
    <dxf>
      <font>
        <b/>
        <i val="0"/>
        <color rgb="FF9C0006"/>
      </font>
      <fill>
        <patternFill patternType="none">
          <bgColor auto="1"/>
        </patternFill>
      </fill>
    </dxf>
    <dxf>
      <font>
        <b/>
        <i val="0"/>
        <color theme="1"/>
      </font>
      <fill>
        <patternFill>
          <bgColor rgb="FFE3C114"/>
        </patternFill>
      </fill>
    </dxf>
    <dxf>
      <font>
        <b/>
        <i val="0"/>
        <color theme="0"/>
      </font>
      <fill>
        <patternFill>
          <bgColor rgb="FF9C0006"/>
        </patternFill>
      </fill>
    </dxf>
    <dxf>
      <font>
        <b/>
        <i val="0"/>
        <color theme="0"/>
      </font>
      <fill>
        <patternFill>
          <bgColor rgb="FF9C0006"/>
        </patternFill>
      </fill>
    </dxf>
    <dxf>
      <font>
        <b/>
        <i val="0"/>
        <color theme="1"/>
      </font>
      <fill>
        <patternFill patternType="solid">
          <fgColor indexed="64"/>
          <bgColor rgb="FFE3C114"/>
        </patternFill>
      </fill>
    </dxf>
    <dxf>
      <font>
        <color rgb="FF9C0006"/>
      </font>
    </dxf>
    <dxf>
      <font>
        <b/>
        <i val="0"/>
        <color theme="0"/>
      </font>
      <fill>
        <patternFill>
          <bgColor rgb="FF9C0006"/>
        </patternFill>
      </fill>
    </dxf>
    <dxf>
      <font>
        <b/>
        <i val="0"/>
        <color theme="0"/>
      </font>
      <fill>
        <patternFill>
          <bgColor rgb="FF9C0006"/>
        </patternFill>
      </fill>
    </dxf>
    <dxf>
      <font>
        <color rgb="FF9C0006"/>
      </font>
    </dxf>
    <dxf>
      <font>
        <b/>
        <i val="0"/>
        <color theme="0"/>
      </font>
      <fill>
        <patternFill>
          <bgColor rgb="FF9C0006"/>
        </patternFill>
      </fill>
    </dxf>
  </dxfs>
  <tableStyles count="0" defaultTableStyle="TableStyleMedium9" defaultPivotStyle="PivotStyleMedium4"/>
  <colors>
    <mruColors>
      <color rgb="FF9C0006"/>
      <color rgb="FFE3C114"/>
      <color rgb="FFFFD815"/>
      <color rgb="FF808080"/>
      <color rgb="FFB10102"/>
      <color rgb="FF585858"/>
      <color rgb="FFA5A9B0"/>
      <color rgb="FFCED3DB"/>
      <color rgb="FF403052"/>
      <color rgb="FF2440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292100</xdr:colOff>
      <xdr:row>0</xdr:row>
      <xdr:rowOff>355600</xdr:rowOff>
    </xdr:from>
    <xdr:to>
      <xdr:col>17</xdr:col>
      <xdr:colOff>12700</xdr:colOff>
      <xdr:row>1</xdr:row>
      <xdr:rowOff>398095</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10160000" y="355600"/>
          <a:ext cx="4318000" cy="486995"/>
          <a:chOff x="11823700" y="88900"/>
          <a:chExt cx="5092700" cy="486995"/>
        </a:xfrm>
      </xdr:grpSpPr>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11823700" y="88900"/>
            <a:ext cx="2514600" cy="223443"/>
          </a:xfrm>
          <a:prstGeom prst="rect">
            <a:avLst/>
          </a:prstGeom>
          <a:solidFill>
            <a:srgbClr val="FFFF00"/>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Required data</a:t>
            </a:r>
            <a:r>
              <a:rPr lang="en-US" sz="1000" b="0" baseline="0">
                <a:latin typeface="Verdana"/>
                <a:cs typeface="Verdana"/>
              </a:rPr>
              <a:t> (must be input)</a:t>
            </a:r>
            <a:endParaRPr lang="en-US" sz="1000" b="0">
              <a:latin typeface="Verdana"/>
              <a:cs typeface="Verdana"/>
            </a:endParaRPr>
          </a:p>
        </xdr:txBody>
      </xdr:sp>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11823700" y="363143"/>
            <a:ext cx="2514600" cy="212752"/>
          </a:xfrm>
          <a:prstGeom prst="rect">
            <a:avLst/>
          </a:prstGeom>
          <a:solidFill>
            <a:srgbClr val="CED3DB"/>
          </a:solidFill>
          <a:ln w="9525"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Data have been input</a:t>
            </a:r>
          </a:p>
        </xdr:txBody>
      </xdr:sp>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14401800" y="96443"/>
            <a:ext cx="2514600" cy="212752"/>
          </a:xfrm>
          <a:prstGeom prst="rect">
            <a:avLst/>
          </a:prstGeom>
          <a:solidFill>
            <a:srgbClr val="B3DD0F"/>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Value falls within appropriate range</a:t>
            </a:r>
          </a:p>
        </xdr:txBody>
      </xdr:sp>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14401800" y="363143"/>
            <a:ext cx="2514600" cy="212752"/>
          </a:xfrm>
          <a:prstGeom prst="rect">
            <a:avLst/>
          </a:prstGeom>
          <a:solidFill>
            <a:srgbClr val="B10102"/>
          </a:solidFill>
          <a:ln w="9525"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i="0">
                <a:solidFill>
                  <a:schemeClr val="bg1"/>
                </a:solidFill>
                <a:latin typeface="Verdana"/>
                <a:cs typeface="Verdana"/>
              </a:rPr>
              <a:t>Wells not evaluated</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292100</xdr:colOff>
      <xdr:row>0</xdr:row>
      <xdr:rowOff>381000</xdr:rowOff>
    </xdr:from>
    <xdr:to>
      <xdr:col>17</xdr:col>
      <xdr:colOff>12700</xdr:colOff>
      <xdr:row>1</xdr:row>
      <xdr:rowOff>423495</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10160000" y="381000"/>
          <a:ext cx="4318000" cy="486995"/>
          <a:chOff x="11823700" y="88900"/>
          <a:chExt cx="5092700" cy="486995"/>
        </a:xfrm>
      </xdr:grpSpPr>
      <xdr:sp macro="" textlink="">
        <xdr:nvSpPr>
          <xdr:cNvPr id="4" name="TextBox 3">
            <a:extLst>
              <a:ext uri="{FF2B5EF4-FFF2-40B4-BE49-F238E27FC236}">
                <a16:creationId xmlns:a16="http://schemas.microsoft.com/office/drawing/2014/main" id="{00000000-0008-0000-0800-000004000000}"/>
              </a:ext>
            </a:extLst>
          </xdr:cNvPr>
          <xdr:cNvSpPr txBox="1"/>
        </xdr:nvSpPr>
        <xdr:spPr>
          <a:xfrm>
            <a:off x="11823700" y="88900"/>
            <a:ext cx="2514600" cy="223443"/>
          </a:xfrm>
          <a:prstGeom prst="rect">
            <a:avLst/>
          </a:prstGeom>
          <a:solidFill>
            <a:srgbClr val="FFFF00"/>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Required data</a:t>
            </a:r>
            <a:r>
              <a:rPr lang="en-US" sz="1000" b="0" baseline="0">
                <a:latin typeface="Verdana"/>
                <a:cs typeface="Verdana"/>
              </a:rPr>
              <a:t> (must be input)</a:t>
            </a:r>
            <a:endParaRPr lang="en-US" sz="1000" b="0">
              <a:latin typeface="Verdana"/>
              <a:cs typeface="Verdana"/>
            </a:endParaRPr>
          </a:p>
        </xdr:txBody>
      </xdr:sp>
      <xdr:sp macro="" textlink="">
        <xdr:nvSpPr>
          <xdr:cNvPr id="5" name="TextBox 4">
            <a:extLst>
              <a:ext uri="{FF2B5EF4-FFF2-40B4-BE49-F238E27FC236}">
                <a16:creationId xmlns:a16="http://schemas.microsoft.com/office/drawing/2014/main" id="{00000000-0008-0000-0800-000005000000}"/>
              </a:ext>
            </a:extLst>
          </xdr:cNvPr>
          <xdr:cNvSpPr txBox="1"/>
        </xdr:nvSpPr>
        <xdr:spPr>
          <a:xfrm>
            <a:off x="11823700" y="363143"/>
            <a:ext cx="2514600" cy="212752"/>
          </a:xfrm>
          <a:prstGeom prst="rect">
            <a:avLst/>
          </a:prstGeom>
          <a:solidFill>
            <a:srgbClr val="CED3DB"/>
          </a:solidFill>
          <a:ln w="9525"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Data have been input</a:t>
            </a:r>
          </a:p>
        </xdr:txBody>
      </xdr:sp>
      <xdr:sp macro="" textlink="">
        <xdr:nvSpPr>
          <xdr:cNvPr id="8" name="TextBox 7">
            <a:extLst>
              <a:ext uri="{FF2B5EF4-FFF2-40B4-BE49-F238E27FC236}">
                <a16:creationId xmlns:a16="http://schemas.microsoft.com/office/drawing/2014/main" id="{00000000-0008-0000-0800-000008000000}"/>
              </a:ext>
            </a:extLst>
          </xdr:cNvPr>
          <xdr:cNvSpPr txBox="1"/>
        </xdr:nvSpPr>
        <xdr:spPr>
          <a:xfrm>
            <a:off x="14401800" y="96443"/>
            <a:ext cx="2514600" cy="212752"/>
          </a:xfrm>
          <a:prstGeom prst="rect">
            <a:avLst/>
          </a:prstGeom>
          <a:solidFill>
            <a:srgbClr val="B3DD0F"/>
          </a:solidFill>
          <a:ln w="952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Value falls within appropriate range</a:t>
            </a:r>
          </a:p>
        </xdr:txBody>
      </xdr:sp>
      <xdr:sp macro="" textlink="">
        <xdr:nvSpPr>
          <xdr:cNvPr id="9" name="TextBox 8">
            <a:extLst>
              <a:ext uri="{FF2B5EF4-FFF2-40B4-BE49-F238E27FC236}">
                <a16:creationId xmlns:a16="http://schemas.microsoft.com/office/drawing/2014/main" id="{00000000-0008-0000-0800-000009000000}"/>
              </a:ext>
            </a:extLst>
          </xdr:cNvPr>
          <xdr:cNvSpPr txBox="1"/>
        </xdr:nvSpPr>
        <xdr:spPr>
          <a:xfrm>
            <a:off x="14401800" y="363143"/>
            <a:ext cx="2514600" cy="212752"/>
          </a:xfrm>
          <a:prstGeom prst="rect">
            <a:avLst/>
          </a:prstGeom>
          <a:solidFill>
            <a:srgbClr val="B10102"/>
          </a:solidFill>
          <a:ln w="9525" cmpd="sng">
            <a:solidFill>
              <a:srgbClr val="7F7F7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bg1"/>
                </a:solidFill>
                <a:latin typeface="Verdana"/>
                <a:cs typeface="Verdana"/>
              </a:rPr>
              <a:t>Wells not evaluated</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12700</xdr:colOff>
      <xdr:row>2</xdr:row>
      <xdr:rowOff>0</xdr:rowOff>
    </xdr:from>
    <xdr:to>
      <xdr:col>21</xdr:col>
      <xdr:colOff>17780</xdr:colOff>
      <xdr:row>5</xdr:row>
      <xdr:rowOff>177800</xdr:rowOff>
    </xdr:to>
    <xdr:grpSp>
      <xdr:nvGrpSpPr>
        <xdr:cNvPr id="6" name="Group 5">
          <a:extLst>
            <a:ext uri="{FF2B5EF4-FFF2-40B4-BE49-F238E27FC236}">
              <a16:creationId xmlns:a16="http://schemas.microsoft.com/office/drawing/2014/main" id="{619D99E4-355B-4D49-9939-E20A440A2B62}"/>
            </a:ext>
          </a:extLst>
        </xdr:cNvPr>
        <xdr:cNvGrpSpPr/>
      </xdr:nvGrpSpPr>
      <xdr:grpSpPr>
        <a:xfrm>
          <a:off x="16065500" y="685800"/>
          <a:ext cx="2349500" cy="711200"/>
          <a:chOff x="16802100" y="1701800"/>
          <a:chExt cx="2316480" cy="685801"/>
        </a:xfrm>
      </xdr:grpSpPr>
      <xdr:sp macro="" textlink="">
        <xdr:nvSpPr>
          <xdr:cNvPr id="7" name="TextBox 6">
            <a:extLst>
              <a:ext uri="{FF2B5EF4-FFF2-40B4-BE49-F238E27FC236}">
                <a16:creationId xmlns:a16="http://schemas.microsoft.com/office/drawing/2014/main" id="{388099A2-5828-D74C-9938-C6496D25E928}"/>
              </a:ext>
            </a:extLst>
          </xdr:cNvPr>
          <xdr:cNvSpPr txBox="1"/>
        </xdr:nvSpPr>
        <xdr:spPr>
          <a:xfrm>
            <a:off x="16802100" y="1701800"/>
            <a:ext cx="2316480" cy="223443"/>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Required data</a:t>
            </a:r>
            <a:r>
              <a:rPr lang="en-US" sz="1000" b="0" baseline="0">
                <a:latin typeface="Verdana"/>
                <a:cs typeface="Verdana"/>
              </a:rPr>
              <a:t> (must be input)</a:t>
            </a:r>
            <a:endParaRPr lang="en-US" sz="1000" b="0">
              <a:latin typeface="Verdana"/>
              <a:cs typeface="Verdana"/>
            </a:endParaRPr>
          </a:p>
        </xdr:txBody>
      </xdr:sp>
      <xdr:sp macro="" textlink="">
        <xdr:nvSpPr>
          <xdr:cNvPr id="8" name="TextBox 7">
            <a:extLst>
              <a:ext uri="{FF2B5EF4-FFF2-40B4-BE49-F238E27FC236}">
                <a16:creationId xmlns:a16="http://schemas.microsoft.com/office/drawing/2014/main" id="{6D466D16-35F1-2B45-9882-632AC7E32BAA}"/>
              </a:ext>
            </a:extLst>
          </xdr:cNvPr>
          <xdr:cNvSpPr txBox="1"/>
        </xdr:nvSpPr>
        <xdr:spPr>
          <a:xfrm>
            <a:off x="16802100" y="1912543"/>
            <a:ext cx="2316480" cy="212752"/>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Data have been input</a:t>
            </a:r>
          </a:p>
        </xdr:txBody>
      </xdr:sp>
      <xdr:sp macro="" textlink="">
        <xdr:nvSpPr>
          <xdr:cNvPr id="12" name="TextBox 11">
            <a:extLst>
              <a:ext uri="{FF2B5EF4-FFF2-40B4-BE49-F238E27FC236}">
                <a16:creationId xmlns:a16="http://schemas.microsoft.com/office/drawing/2014/main" id="{EE2193F3-5396-284E-B318-540A947D2B0B}"/>
              </a:ext>
            </a:extLst>
          </xdr:cNvPr>
          <xdr:cNvSpPr txBox="1"/>
        </xdr:nvSpPr>
        <xdr:spPr>
          <a:xfrm>
            <a:off x="16802100" y="2128443"/>
            <a:ext cx="2316480" cy="259158"/>
          </a:xfrm>
          <a:prstGeom prst="rect">
            <a:avLst/>
          </a:prstGeom>
          <a:solidFill>
            <a:srgbClr val="B10003"/>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bg1"/>
                </a:solidFill>
                <a:latin typeface="Verdana"/>
                <a:cs typeface="Verdana"/>
              </a:rPr>
              <a:t>Wells not evaluated</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0</xdr:colOff>
      <xdr:row>0</xdr:row>
      <xdr:rowOff>355600</xdr:rowOff>
    </xdr:from>
    <xdr:to>
      <xdr:col>21</xdr:col>
      <xdr:colOff>0</xdr:colOff>
      <xdr:row>5</xdr:row>
      <xdr:rowOff>177794</xdr:rowOff>
    </xdr:to>
    <xdr:grpSp>
      <xdr:nvGrpSpPr>
        <xdr:cNvPr id="8" name="Group 7">
          <a:extLst>
            <a:ext uri="{FF2B5EF4-FFF2-40B4-BE49-F238E27FC236}">
              <a16:creationId xmlns:a16="http://schemas.microsoft.com/office/drawing/2014/main" id="{C93CBF27-FEA1-EF48-8B1E-F81B69CDE7F0}"/>
            </a:ext>
          </a:extLst>
        </xdr:cNvPr>
        <xdr:cNvGrpSpPr/>
      </xdr:nvGrpSpPr>
      <xdr:grpSpPr>
        <a:xfrm>
          <a:off x="16078200" y="355600"/>
          <a:ext cx="2362200" cy="1041394"/>
          <a:chOff x="16103600" y="342906"/>
          <a:chExt cx="2362200" cy="1041394"/>
        </a:xfrm>
      </xdr:grpSpPr>
      <xdr:grpSp>
        <xdr:nvGrpSpPr>
          <xdr:cNvPr id="9" name="Group 8">
            <a:extLst>
              <a:ext uri="{FF2B5EF4-FFF2-40B4-BE49-F238E27FC236}">
                <a16:creationId xmlns:a16="http://schemas.microsoft.com/office/drawing/2014/main" id="{A735D1F5-B081-D540-A0FE-F688BE05D216}"/>
              </a:ext>
            </a:extLst>
          </xdr:cNvPr>
          <xdr:cNvGrpSpPr/>
        </xdr:nvGrpSpPr>
        <xdr:grpSpPr>
          <a:xfrm>
            <a:off x="16103600" y="342906"/>
            <a:ext cx="2362200" cy="774702"/>
            <a:chOff x="16802100" y="1628323"/>
            <a:chExt cx="2316480" cy="747033"/>
          </a:xfrm>
        </xdr:grpSpPr>
        <xdr:sp macro="" textlink="">
          <xdr:nvSpPr>
            <xdr:cNvPr id="14" name="TextBox 13">
              <a:extLst>
                <a:ext uri="{FF2B5EF4-FFF2-40B4-BE49-F238E27FC236}">
                  <a16:creationId xmlns:a16="http://schemas.microsoft.com/office/drawing/2014/main" id="{7A372B18-7DA6-7044-9DC1-588E0DC63040}"/>
                </a:ext>
              </a:extLst>
            </xdr:cNvPr>
            <xdr:cNvSpPr txBox="1"/>
          </xdr:nvSpPr>
          <xdr:spPr>
            <a:xfrm>
              <a:off x="16802100" y="1628323"/>
              <a:ext cx="2316480" cy="247936"/>
            </a:xfrm>
            <a:prstGeom prst="rect">
              <a:avLst/>
            </a:prstGeom>
            <a:solidFill>
              <a:srgbClr val="FFFF00"/>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Required data</a:t>
              </a:r>
              <a:r>
                <a:rPr lang="en-US" sz="1000" b="0" baseline="0">
                  <a:latin typeface="Verdana"/>
                  <a:cs typeface="Verdana"/>
                </a:rPr>
                <a:t> (must be input)</a:t>
              </a:r>
              <a:endParaRPr lang="en-US" sz="1000" b="0">
                <a:latin typeface="Verdana"/>
                <a:cs typeface="Verdana"/>
              </a:endParaRPr>
            </a:p>
          </xdr:txBody>
        </xdr:sp>
        <xdr:sp macro="" textlink="">
          <xdr:nvSpPr>
            <xdr:cNvPr id="15" name="TextBox 14">
              <a:extLst>
                <a:ext uri="{FF2B5EF4-FFF2-40B4-BE49-F238E27FC236}">
                  <a16:creationId xmlns:a16="http://schemas.microsoft.com/office/drawing/2014/main" id="{77E7DEE3-642A-6743-8BF6-1C8BE1F479BA}"/>
                </a:ext>
              </a:extLst>
            </xdr:cNvPr>
            <xdr:cNvSpPr txBox="1"/>
          </xdr:nvSpPr>
          <xdr:spPr>
            <a:xfrm>
              <a:off x="16802100" y="1885497"/>
              <a:ext cx="2316480" cy="246887"/>
            </a:xfrm>
            <a:prstGeom prst="rect">
              <a:avLst/>
            </a:prstGeom>
            <a:solidFill>
              <a:schemeClr val="accent4">
                <a:lumMod val="20000"/>
                <a:lumOff val="80000"/>
              </a:schemeClr>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latin typeface="Verdana"/>
                  <a:cs typeface="Verdana"/>
                </a:rPr>
                <a:t>Data have been input</a:t>
              </a:r>
            </a:p>
          </xdr:txBody>
        </xdr:sp>
        <xdr:sp macro="" textlink="">
          <xdr:nvSpPr>
            <xdr:cNvPr id="16" name="TextBox 15">
              <a:extLst>
                <a:ext uri="{FF2B5EF4-FFF2-40B4-BE49-F238E27FC236}">
                  <a16:creationId xmlns:a16="http://schemas.microsoft.com/office/drawing/2014/main" id="{2EEE9D61-B34C-3745-8277-1E2F935CFF22}"/>
                </a:ext>
              </a:extLst>
            </xdr:cNvPr>
            <xdr:cNvSpPr txBox="1"/>
          </xdr:nvSpPr>
          <xdr:spPr>
            <a:xfrm>
              <a:off x="16802100" y="2128443"/>
              <a:ext cx="2316480" cy="246913"/>
            </a:xfrm>
            <a:prstGeom prst="rect">
              <a:avLst/>
            </a:prstGeom>
            <a:solidFill>
              <a:srgbClr val="B10003"/>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solidFill>
                    <a:schemeClr val="bg1"/>
                  </a:solidFill>
                  <a:latin typeface="Verdana"/>
                  <a:cs typeface="Verdana"/>
                </a:rPr>
                <a:t>Wells not evaluated</a:t>
              </a:r>
            </a:p>
          </xdr:txBody>
        </xdr:sp>
      </xdr:grpSp>
      <xdr:sp macro="" textlink="">
        <xdr:nvSpPr>
          <xdr:cNvPr id="13" name="TextBox 12">
            <a:extLst>
              <a:ext uri="{FF2B5EF4-FFF2-40B4-BE49-F238E27FC236}">
                <a16:creationId xmlns:a16="http://schemas.microsoft.com/office/drawing/2014/main" id="{C3EF46A3-D3B0-9B4F-86DD-42ACB3F9F601}"/>
              </a:ext>
            </a:extLst>
          </xdr:cNvPr>
          <xdr:cNvSpPr txBox="1"/>
        </xdr:nvSpPr>
        <xdr:spPr>
          <a:xfrm>
            <a:off x="16103600" y="1130300"/>
            <a:ext cx="2362200" cy="254000"/>
          </a:xfrm>
          <a:prstGeom prst="rect">
            <a:avLst/>
          </a:prstGeom>
          <a:solidFill>
            <a:srgbClr val="FFC000"/>
          </a:solidFill>
          <a:ln w="6350"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0">
                <a:solidFill>
                  <a:schemeClr val="tx1"/>
                </a:solidFill>
                <a:latin typeface="Verdana"/>
                <a:cs typeface="Verdana"/>
              </a:rPr>
              <a:t>Wells approaching cytotx limit</a:t>
            </a: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O809"/>
  <sheetViews>
    <sheetView view="pageBreakPreview" zoomScaleNormal="100" zoomScaleSheetLayoutView="100" workbookViewId="0"/>
  </sheetViews>
  <sheetFormatPr baseColWidth="10" defaultColWidth="10.6640625" defaultRowHeight="13" x14ac:dyDescent="0.15"/>
  <cols>
    <col min="1" max="1" width="8.5" style="150" customWidth="1"/>
    <col min="2" max="2" width="5" style="150" customWidth="1"/>
    <col min="3" max="3" width="0.5" style="150" customWidth="1"/>
    <col min="4" max="4" width="2.6640625" style="150" customWidth="1"/>
    <col min="5" max="5" width="0.5" style="150" customWidth="1"/>
    <col min="6" max="6" width="13" style="150" customWidth="1"/>
    <col min="7" max="7" width="3.33203125" style="150" customWidth="1"/>
    <col min="8" max="8" width="13" style="150" customWidth="1"/>
    <col min="9" max="9" width="3.33203125" style="150" customWidth="1"/>
    <col min="10" max="10" width="13" style="150" customWidth="1"/>
    <col min="11" max="11" width="3.33203125" style="150" customWidth="1"/>
    <col min="12" max="12" width="12.33203125" style="150" customWidth="1"/>
    <col min="13" max="14" width="3.5" style="150" customWidth="1"/>
    <col min="15" max="15" width="0.5" style="150" customWidth="1"/>
    <col min="16" max="16" width="12.1640625" style="150" customWidth="1"/>
    <col min="17" max="17" width="13.1640625" style="150" customWidth="1"/>
    <col min="18" max="18" width="12.1640625" style="150" customWidth="1"/>
    <col min="19" max="19" width="3.5" style="150" customWidth="1"/>
    <col min="20" max="23" width="10.6640625" style="150" hidden="1" customWidth="1"/>
    <col min="24" max="16384" width="10.6640625" style="150"/>
  </cols>
  <sheetData>
    <row r="1" spans="1:39" ht="35" x14ac:dyDescent="0.15">
      <c r="A1" s="169" t="s">
        <v>62</v>
      </c>
      <c r="B1" s="169"/>
    </row>
    <row r="2" spans="1:39" ht="16" x14ac:dyDescent="0.15">
      <c r="A2" s="147"/>
      <c r="B2" s="147"/>
      <c r="E2" s="161"/>
      <c r="F2" s="170"/>
      <c r="G2" s="170"/>
      <c r="H2" s="170"/>
    </row>
    <row r="3" spans="1:39" ht="25" customHeight="1" x14ac:dyDescent="0.15">
      <c r="A3" s="148"/>
      <c r="B3" s="149" t="str">
        <f>IF(SUM(COUNTIF(D9:S10,"*not been*"))&gt;0,"Bead Count Accuracy: Did Not Pass",IF(SUM(COUNTIF(D9:S10,"*with*"))&gt;0,"Bead Count Accuracy: Passed with Qualifications","Bead Count Accuracy: Passed"))</f>
        <v>Bead Count Accuracy: Passed</v>
      </c>
      <c r="D3" s="151"/>
      <c r="E3" s="151"/>
      <c r="F3" s="151"/>
      <c r="G3" s="152"/>
      <c r="H3" s="151"/>
      <c r="I3" s="151"/>
      <c r="J3" s="151"/>
    </row>
    <row r="4" spans="1:39" ht="7" customHeight="1" x14ac:dyDescent="0.15">
      <c r="A4" s="154"/>
      <c r="B4" s="154"/>
      <c r="C4" s="153"/>
      <c r="D4" s="161"/>
      <c r="E4" s="153"/>
      <c r="F4" s="155"/>
      <c r="G4" s="155"/>
      <c r="H4" s="155"/>
      <c r="I4" s="155"/>
      <c r="J4" s="155"/>
      <c r="K4" s="155"/>
      <c r="L4" s="155"/>
      <c r="M4" s="155"/>
      <c r="N4" s="155"/>
      <c r="O4" s="155"/>
      <c r="P4" s="155"/>
      <c r="Q4" s="155"/>
      <c r="R4" s="155"/>
      <c r="S4" s="155"/>
    </row>
    <row r="5" spans="1:39" s="161" customFormat="1" ht="60" customHeight="1" x14ac:dyDescent="0.15">
      <c r="A5" s="154"/>
      <c r="B5" s="154"/>
      <c r="C5" s="155"/>
      <c r="D5" s="375" t="s">
        <v>80</v>
      </c>
      <c r="E5" s="376"/>
      <c r="F5" s="376"/>
      <c r="G5" s="376"/>
      <c r="H5" s="376"/>
      <c r="I5" s="376"/>
      <c r="J5" s="376"/>
      <c r="K5" s="376"/>
      <c r="L5" s="376"/>
      <c r="M5" s="376"/>
      <c r="N5" s="376"/>
      <c r="O5" s="376"/>
      <c r="P5" s="376"/>
      <c r="Q5" s="376"/>
      <c r="R5" s="376"/>
      <c r="S5" s="377"/>
      <c r="T5" s="154"/>
    </row>
    <row r="6" spans="1:39" s="161" customFormat="1" ht="27" customHeight="1" x14ac:dyDescent="0.15">
      <c r="A6" s="154"/>
      <c r="B6" s="154"/>
      <c r="C6" s="155"/>
      <c r="D6" s="378"/>
      <c r="E6" s="379"/>
      <c r="F6" s="380"/>
      <c r="G6" s="374" t="s">
        <v>58</v>
      </c>
      <c r="H6" s="381"/>
      <c r="I6" s="381"/>
      <c r="J6" s="381"/>
      <c r="K6" s="381"/>
      <c r="L6" s="381"/>
      <c r="M6" s="381" t="s">
        <v>59</v>
      </c>
      <c r="N6" s="381"/>
      <c r="O6" s="381"/>
      <c r="P6" s="381"/>
      <c r="Q6" s="381"/>
      <c r="R6" s="381"/>
      <c r="S6" s="381"/>
      <c r="T6" s="154"/>
    </row>
    <row r="7" spans="1:39" s="161" customFormat="1" ht="34" customHeight="1" x14ac:dyDescent="0.15">
      <c r="A7" s="154"/>
      <c r="B7" s="154"/>
      <c r="C7" s="155"/>
      <c r="D7" s="156"/>
      <c r="E7" s="157"/>
      <c r="F7" s="158"/>
      <c r="G7" s="384" t="s">
        <v>55</v>
      </c>
      <c r="H7" s="385"/>
      <c r="I7" s="373" t="s">
        <v>49</v>
      </c>
      <c r="J7" s="374"/>
      <c r="K7" s="373" t="s">
        <v>50</v>
      </c>
      <c r="L7" s="374"/>
      <c r="M7" s="384" t="s">
        <v>56</v>
      </c>
      <c r="N7" s="386"/>
      <c r="O7" s="386"/>
      <c r="P7" s="385"/>
      <c r="Q7" s="165" t="s">
        <v>49</v>
      </c>
      <c r="R7" s="159" t="s">
        <v>50</v>
      </c>
      <c r="S7" s="160"/>
      <c r="T7" s="154"/>
    </row>
    <row r="8" spans="1:39" s="161" customFormat="1" ht="25" customHeight="1" x14ac:dyDescent="0.15">
      <c r="A8" s="154"/>
      <c r="B8" s="154"/>
      <c r="C8" s="155"/>
      <c r="D8" s="387"/>
      <c r="E8" s="388"/>
      <c r="F8" s="391"/>
      <c r="G8" s="392" t="e">
        <f>'2 - 4 Hr Raw Data'!B7</f>
        <v>#DIV/0!</v>
      </c>
      <c r="H8" s="393"/>
      <c r="I8" s="393">
        <v>700</v>
      </c>
      <c r="J8" s="393"/>
      <c r="K8" s="393">
        <v>1500</v>
      </c>
      <c r="L8" s="393"/>
      <c r="M8" s="393" t="e">
        <f>'3 - 24 Hr Raw Data'!B7</f>
        <v>#DIV/0!</v>
      </c>
      <c r="N8" s="393"/>
      <c r="O8" s="393"/>
      <c r="P8" s="393"/>
      <c r="Q8" s="166">
        <v>700</v>
      </c>
      <c r="R8" s="394">
        <v>1500</v>
      </c>
      <c r="S8" s="392"/>
      <c r="T8" s="154"/>
    </row>
    <row r="9" spans="1:39" s="161" customFormat="1" ht="20" customHeight="1" x14ac:dyDescent="0.15">
      <c r="A9" s="154"/>
      <c r="B9" s="154"/>
      <c r="C9" s="155"/>
      <c r="D9" s="395" t="e">
        <f>IF(AND(G8&gt;I8,G8&lt;K8),"4 Hour Results: This criteria has been met.",IF(G8&gt;=500,"4 Hour Results: This criteria has been met with qualifications.","4 Hour Results: This criteria has not been met."))</f>
        <v>#DIV/0!</v>
      </c>
      <c r="E9" s="396"/>
      <c r="F9" s="396"/>
      <c r="G9" s="396"/>
      <c r="H9" s="396"/>
      <c r="I9" s="396"/>
      <c r="J9" s="396"/>
      <c r="K9" s="396"/>
      <c r="L9" s="396"/>
      <c r="M9" s="396"/>
      <c r="N9" s="396"/>
      <c r="O9" s="396"/>
      <c r="P9" s="396"/>
      <c r="Q9" s="396"/>
      <c r="R9" s="396"/>
      <c r="S9" s="397"/>
      <c r="T9" s="154"/>
    </row>
    <row r="10" spans="1:39" s="161" customFormat="1" ht="20" customHeight="1" x14ac:dyDescent="0.15">
      <c r="A10" s="154"/>
      <c r="B10" s="154"/>
      <c r="C10" s="155"/>
      <c r="D10" s="398" t="e">
        <f>IF(AND(M8&gt;Q8,M8&lt;R8),"24 Hour Results: This criteria has been met.",IF(M8&gt;=500,"24 Hour Results: This criteria has been met with qualifications.","24 Hour Results: This criteria has not been met."))</f>
        <v>#DIV/0!</v>
      </c>
      <c r="E10" s="399"/>
      <c r="F10" s="399"/>
      <c r="G10" s="399"/>
      <c r="H10" s="399"/>
      <c r="I10" s="399"/>
      <c r="J10" s="399"/>
      <c r="K10" s="399"/>
      <c r="L10" s="399"/>
      <c r="M10" s="399"/>
      <c r="N10" s="399"/>
      <c r="O10" s="399"/>
      <c r="P10" s="399"/>
      <c r="Q10" s="399"/>
      <c r="R10" s="399"/>
      <c r="S10" s="400"/>
      <c r="T10" s="154"/>
    </row>
    <row r="11" spans="1:39" s="161" customFormat="1" ht="17" customHeight="1" x14ac:dyDescent="0.15">
      <c r="A11" s="154"/>
      <c r="B11" s="154"/>
      <c r="C11" s="153"/>
      <c r="D11" s="155"/>
      <c r="E11" s="155"/>
      <c r="F11" s="155"/>
      <c r="G11" s="155"/>
      <c r="H11" s="155"/>
      <c r="I11" s="155"/>
      <c r="J11" s="155"/>
      <c r="K11" s="155"/>
      <c r="L11" s="155"/>
      <c r="M11" s="155"/>
      <c r="N11" s="155"/>
      <c r="O11" s="155"/>
      <c r="P11" s="155"/>
      <c r="Q11" s="155"/>
      <c r="R11" s="155"/>
      <c r="S11" s="155"/>
    </row>
    <row r="12" spans="1:39" s="161" customFormat="1" ht="20" x14ac:dyDescent="0.15">
      <c r="A12" s="154"/>
      <c r="B12" s="149" t="str">
        <f>IF(SUM(COUNTIF(D22:S23,"*not been*")+COUNTIF(D58:S59,"*not been*"))&gt;0,"Bead Fluorescence Accuracy: Did Not Pass","Bead Fluorescence Accuracy: Passed")</f>
        <v>Bead Fluorescence Accuracy: Passed</v>
      </c>
      <c r="C12" s="150"/>
      <c r="D12" s="151"/>
      <c r="E12" s="151"/>
      <c r="F12" s="151"/>
      <c r="G12" s="151"/>
      <c r="H12" s="151"/>
      <c r="I12" s="151"/>
      <c r="J12" s="150"/>
      <c r="K12" s="150"/>
      <c r="L12" s="150"/>
      <c r="M12" s="150"/>
      <c r="N12" s="150"/>
      <c r="O12" s="150"/>
      <c r="P12" s="150"/>
      <c r="Q12" s="150"/>
    </row>
    <row r="13" spans="1:39" s="161" customFormat="1" ht="10" customHeight="1" x14ac:dyDescent="0.15">
      <c r="A13" s="148"/>
      <c r="B13" s="151"/>
      <c r="C13" s="150"/>
      <c r="D13" s="150"/>
      <c r="E13" s="150"/>
      <c r="F13" s="150"/>
      <c r="G13" s="150"/>
      <c r="H13" s="150"/>
      <c r="I13" s="150"/>
      <c r="J13" s="150"/>
      <c r="K13" s="150"/>
      <c r="L13" s="150"/>
      <c r="M13" s="150"/>
      <c r="N13" s="150"/>
      <c r="O13" s="150"/>
      <c r="P13" s="150"/>
      <c r="Q13" s="150"/>
      <c r="R13" s="150"/>
      <c r="S13" s="150"/>
    </row>
    <row r="14" spans="1:39" s="161" customFormat="1" ht="34" customHeight="1" x14ac:dyDescent="0.15">
      <c r="A14" s="154"/>
      <c r="B14" s="154"/>
      <c r="C14" s="155"/>
      <c r="D14" s="375" t="s">
        <v>72</v>
      </c>
      <c r="E14" s="376"/>
      <c r="F14" s="376"/>
      <c r="G14" s="376"/>
      <c r="H14" s="376"/>
      <c r="I14" s="376"/>
      <c r="J14" s="376"/>
      <c r="K14" s="376"/>
      <c r="L14" s="376"/>
      <c r="M14" s="376"/>
      <c r="N14" s="376"/>
      <c r="O14" s="376"/>
      <c r="P14" s="376"/>
      <c r="Q14" s="376"/>
      <c r="R14" s="376"/>
      <c r="S14" s="377"/>
    </row>
    <row r="15" spans="1:39" s="161" customFormat="1" ht="26" customHeight="1" x14ac:dyDescent="0.15">
      <c r="A15" s="154"/>
      <c r="B15" s="150"/>
      <c r="C15" s="150"/>
      <c r="D15" s="378"/>
      <c r="E15" s="379"/>
      <c r="F15" s="379"/>
      <c r="G15" s="381" t="s">
        <v>58</v>
      </c>
      <c r="H15" s="381"/>
      <c r="I15" s="381"/>
      <c r="J15" s="381"/>
      <c r="K15" s="381"/>
      <c r="L15" s="381"/>
      <c r="M15" s="381" t="s">
        <v>59</v>
      </c>
      <c r="N15" s="381"/>
      <c r="O15" s="381"/>
      <c r="P15" s="381"/>
      <c r="Q15" s="381"/>
      <c r="R15" s="381"/>
      <c r="S15" s="381"/>
    </row>
    <row r="16" spans="1:39" s="161" customFormat="1" ht="20" customHeight="1" x14ac:dyDescent="0.15">
      <c r="A16" s="154"/>
      <c r="B16" s="150"/>
      <c r="C16" s="150"/>
      <c r="D16" s="382"/>
      <c r="E16" s="383"/>
      <c r="F16" s="383"/>
      <c r="G16" s="381" t="s">
        <v>61</v>
      </c>
      <c r="H16" s="381"/>
      <c r="I16" s="381"/>
      <c r="J16" s="381"/>
      <c r="K16" s="402" t="s">
        <v>57</v>
      </c>
      <c r="L16" s="402"/>
      <c r="M16" s="381" t="s">
        <v>61</v>
      </c>
      <c r="N16" s="381"/>
      <c r="O16" s="381"/>
      <c r="P16" s="381"/>
      <c r="Q16" s="381"/>
      <c r="R16" s="402" t="s">
        <v>57</v>
      </c>
      <c r="S16" s="402"/>
      <c r="U16" s="171"/>
      <c r="W16" s="172"/>
      <c r="X16" s="172"/>
      <c r="Y16" s="172"/>
      <c r="Z16" s="172"/>
      <c r="AA16" s="172"/>
      <c r="AB16" s="172"/>
      <c r="AM16" s="150"/>
    </row>
    <row r="17" spans="1:41" ht="15" customHeight="1" x14ac:dyDescent="0.15">
      <c r="A17" s="154"/>
      <c r="D17" s="404"/>
      <c r="E17" s="405"/>
      <c r="F17" s="405"/>
      <c r="G17" s="381" t="s">
        <v>49</v>
      </c>
      <c r="H17" s="381"/>
      <c r="I17" s="381" t="s">
        <v>50</v>
      </c>
      <c r="J17" s="381"/>
      <c r="K17" s="402"/>
      <c r="L17" s="402"/>
      <c r="M17" s="381" t="s">
        <v>49</v>
      </c>
      <c r="N17" s="381"/>
      <c r="O17" s="381"/>
      <c r="P17" s="381"/>
      <c r="Q17" s="165" t="s">
        <v>50</v>
      </c>
      <c r="R17" s="402"/>
      <c r="S17" s="402"/>
      <c r="W17" s="154"/>
      <c r="X17" s="155"/>
      <c r="Y17" s="155"/>
      <c r="Z17" s="155"/>
      <c r="AA17" s="155"/>
      <c r="AB17" s="155"/>
      <c r="AC17" s="155"/>
      <c r="AD17" s="155"/>
      <c r="AE17" s="155"/>
      <c r="AF17" s="155"/>
      <c r="AG17" s="407"/>
      <c r="AH17" s="407"/>
      <c r="AI17" s="407"/>
      <c r="AJ17" s="407"/>
      <c r="AK17" s="407"/>
      <c r="AL17" s="407"/>
      <c r="AM17" s="407"/>
      <c r="AN17" s="407"/>
      <c r="AO17" s="161"/>
    </row>
    <row r="18" spans="1:41" s="161" customFormat="1" ht="20" customHeight="1" x14ac:dyDescent="0.15">
      <c r="A18" s="154"/>
      <c r="B18" s="148"/>
      <c r="C18" s="150"/>
      <c r="D18" s="387" t="s">
        <v>11</v>
      </c>
      <c r="E18" s="388"/>
      <c r="F18" s="388"/>
      <c r="G18" s="389"/>
      <c r="H18" s="389"/>
      <c r="I18" s="389"/>
      <c r="J18" s="389"/>
      <c r="K18" s="390" t="e">
        <f>'2 - 4 Hr Raw Data'!D7</f>
        <v>#DIV/0!</v>
      </c>
      <c r="L18" s="390"/>
      <c r="M18" s="389"/>
      <c r="N18" s="389"/>
      <c r="O18" s="389"/>
      <c r="P18" s="389"/>
      <c r="Q18" s="356"/>
      <c r="R18" s="390" t="e">
        <f>'3 - 24 Hr Raw Data'!D7</f>
        <v>#DIV/0!</v>
      </c>
      <c r="S18" s="390"/>
      <c r="W18" s="154"/>
      <c r="X18" s="155"/>
      <c r="Y18" s="171"/>
      <c r="AC18" s="408"/>
      <c r="AD18" s="408"/>
      <c r="AE18" s="409"/>
      <c r="AF18" s="155"/>
      <c r="AG18" s="155"/>
      <c r="AH18" s="155"/>
      <c r="AI18" s="155"/>
      <c r="AJ18" s="155"/>
      <c r="AK18" s="155"/>
      <c r="AL18" s="155"/>
    </row>
    <row r="19" spans="1:41" s="161" customFormat="1" ht="20" customHeight="1" x14ac:dyDescent="0.15">
      <c r="A19" s="154"/>
      <c r="B19" s="148"/>
      <c r="C19" s="150"/>
      <c r="D19" s="387" t="s">
        <v>12</v>
      </c>
      <c r="E19" s="388"/>
      <c r="F19" s="388"/>
      <c r="G19" s="389"/>
      <c r="H19" s="389"/>
      <c r="I19" s="389"/>
      <c r="J19" s="389"/>
      <c r="K19" s="390" t="e">
        <f>'2 - 4 Hr Raw Data'!E7</f>
        <v>#DIV/0!</v>
      </c>
      <c r="L19" s="390"/>
      <c r="M19" s="389"/>
      <c r="N19" s="389"/>
      <c r="O19" s="389"/>
      <c r="P19" s="389"/>
      <c r="Q19" s="356"/>
      <c r="R19" s="390" t="e">
        <f>'3 - 24 Hr Raw Data'!E7</f>
        <v>#DIV/0!</v>
      </c>
      <c r="S19" s="390"/>
      <c r="W19" s="154"/>
      <c r="X19" s="155"/>
      <c r="Y19" s="173"/>
      <c r="AC19" s="174"/>
      <c r="AD19" s="174"/>
      <c r="AE19" s="409"/>
      <c r="AF19" s="155"/>
      <c r="AG19" s="155"/>
      <c r="AH19" s="155"/>
      <c r="AI19" s="155"/>
      <c r="AJ19" s="155"/>
      <c r="AK19" s="155"/>
      <c r="AL19" s="155"/>
    </row>
    <row r="20" spans="1:41" s="161" customFormat="1" ht="20" customHeight="1" x14ac:dyDescent="0.15">
      <c r="A20" s="154"/>
      <c r="B20" s="148"/>
      <c r="C20" s="150"/>
      <c r="D20" s="387" t="s">
        <v>23</v>
      </c>
      <c r="E20" s="388"/>
      <c r="F20" s="388"/>
      <c r="G20" s="389"/>
      <c r="H20" s="389"/>
      <c r="I20" s="389"/>
      <c r="J20" s="389"/>
      <c r="K20" s="390" t="e">
        <f>'2 - 4 Hr Raw Data'!F7</f>
        <v>#DIV/0!</v>
      </c>
      <c r="L20" s="390"/>
      <c r="M20" s="389"/>
      <c r="N20" s="389"/>
      <c r="O20" s="389"/>
      <c r="P20" s="389"/>
      <c r="Q20" s="356"/>
      <c r="R20" s="390" t="e">
        <f>'3 - 24 Hr Raw Data'!F7</f>
        <v>#DIV/0!</v>
      </c>
      <c r="S20" s="390"/>
      <c r="T20" s="410"/>
      <c r="U20" s="410"/>
      <c r="V20" s="410"/>
      <c r="W20" s="410"/>
      <c r="X20" s="410"/>
      <c r="Y20" s="410"/>
      <c r="Z20" s="410"/>
      <c r="AA20" s="410"/>
    </row>
    <row r="21" spans="1:41" s="161" customFormat="1" ht="20" customHeight="1" x14ac:dyDescent="0.15">
      <c r="A21" s="154"/>
      <c r="B21" s="148"/>
      <c r="C21" s="150"/>
      <c r="D21" s="387" t="s">
        <v>2</v>
      </c>
      <c r="E21" s="388"/>
      <c r="F21" s="388"/>
      <c r="G21" s="411"/>
      <c r="H21" s="411"/>
      <c r="I21" s="411"/>
      <c r="J21" s="411"/>
      <c r="K21" s="412" t="e">
        <f>'2 - 4 Hr Raw Data'!C7</f>
        <v>#DIV/0!</v>
      </c>
      <c r="L21" s="412"/>
      <c r="M21" s="411"/>
      <c r="N21" s="411"/>
      <c r="O21" s="411"/>
      <c r="P21" s="411"/>
      <c r="Q21" s="357"/>
      <c r="R21" s="412" t="e">
        <f>'3 - 24 Hr Raw Data'!C7</f>
        <v>#DIV/0!</v>
      </c>
      <c r="S21" s="412"/>
      <c r="T21" s="410"/>
      <c r="U21" s="410"/>
      <c r="V21" s="410"/>
      <c r="W21" s="410"/>
      <c r="X21" s="410"/>
      <c r="Y21" s="410"/>
      <c r="Z21" s="410"/>
      <c r="AA21" s="410"/>
    </row>
    <row r="22" spans="1:41" s="161" customFormat="1" ht="20" customHeight="1" x14ac:dyDescent="0.15">
      <c r="A22" s="154"/>
      <c r="B22" s="154"/>
      <c r="C22" s="155"/>
      <c r="D22" s="395" t="e">
        <f>IF(AND(K18&gt;=G18,K18&lt;=I18,K19&gt;=G19,K19&lt;=I19,K20&gt;=G20,K20&lt;=I20,K21&gt;=G21,K21&lt;=I21),"4 Hour Results: This criteria has been met.","4 Hour Results: This criteria has not been met.")</f>
        <v>#DIV/0!</v>
      </c>
      <c r="E22" s="396"/>
      <c r="F22" s="396"/>
      <c r="G22" s="396"/>
      <c r="H22" s="396"/>
      <c r="I22" s="396"/>
      <c r="J22" s="396"/>
      <c r="K22" s="396"/>
      <c r="L22" s="396"/>
      <c r="M22" s="396"/>
      <c r="N22" s="396"/>
      <c r="O22" s="396"/>
      <c r="P22" s="396"/>
      <c r="Q22" s="396"/>
      <c r="R22" s="396"/>
      <c r="S22" s="397"/>
    </row>
    <row r="23" spans="1:41" s="161" customFormat="1" ht="20" customHeight="1" x14ac:dyDescent="0.15">
      <c r="A23" s="154"/>
      <c r="B23" s="154"/>
      <c r="C23" s="155"/>
      <c r="D23" s="398" t="e">
        <f>IF(AND(R18&gt;=M18,R18&lt;=Q18,R19&gt;=M19,R19&lt;=Q19,R20&gt;=M20,R20&lt;=Q20,R21&gt;=M21,R21&lt;=Q21),"24 Hour Results: This criteria has been met.","24 Hour Results: This criteria has not been met.")</f>
        <v>#DIV/0!</v>
      </c>
      <c r="E23" s="399"/>
      <c r="F23" s="399"/>
      <c r="G23" s="399"/>
      <c r="H23" s="399"/>
      <c r="I23" s="399"/>
      <c r="J23" s="399"/>
      <c r="K23" s="399"/>
      <c r="L23" s="399"/>
      <c r="M23" s="399"/>
      <c r="N23" s="399"/>
      <c r="O23" s="399"/>
      <c r="P23" s="399"/>
      <c r="Q23" s="399"/>
      <c r="R23" s="399"/>
      <c r="S23" s="400"/>
    </row>
    <row r="24" spans="1:41" s="161" customFormat="1" ht="12" customHeight="1" x14ac:dyDescent="0.15">
      <c r="A24" s="154"/>
      <c r="B24" s="175"/>
      <c r="C24" s="176"/>
      <c r="D24" s="150"/>
      <c r="E24" s="150"/>
      <c r="F24" s="150"/>
      <c r="G24" s="150"/>
      <c r="H24" s="150"/>
      <c r="I24" s="150"/>
      <c r="T24" s="410"/>
      <c r="U24" s="410"/>
      <c r="V24" s="410"/>
      <c r="W24" s="410"/>
      <c r="X24" s="410"/>
      <c r="Y24" s="410"/>
      <c r="Z24" s="410"/>
      <c r="AA24" s="410"/>
    </row>
    <row r="25" spans="1:41" s="161" customFormat="1" ht="20" customHeight="1" x14ac:dyDescent="0.15">
      <c r="A25" s="154"/>
      <c r="B25" s="149" t="str">
        <f ca="1">IF(SUM(COUNTIF(D33:S34,"*not been*"))&gt;0,"Solvent Control Nuclei Counts: Did Not Pass","Solvent Control Nuclei Counts: Passed")</f>
        <v>Solvent Control Nuclei Counts: Passed</v>
      </c>
      <c r="C25" s="150"/>
      <c r="D25" s="151"/>
      <c r="E25" s="151"/>
      <c r="F25" s="151"/>
      <c r="G25" s="151"/>
      <c r="H25" s="151"/>
      <c r="I25" s="151"/>
      <c r="J25" s="150"/>
      <c r="K25" s="150"/>
      <c r="L25" s="150"/>
      <c r="R25" s="150"/>
      <c r="T25" s="410"/>
      <c r="U25" s="410"/>
      <c r="V25" s="410"/>
      <c r="W25" s="410"/>
      <c r="X25" s="410"/>
      <c r="Y25" s="410"/>
      <c r="Z25" s="410"/>
      <c r="AA25" s="410"/>
      <c r="AB25" s="410"/>
    </row>
    <row r="26" spans="1:41" s="161" customFormat="1" ht="10" customHeight="1" x14ac:dyDescent="0.15">
      <c r="A26" s="154"/>
      <c r="B26" s="149"/>
      <c r="C26" s="176"/>
      <c r="D26" s="151"/>
      <c r="E26" s="151"/>
      <c r="F26" s="151"/>
      <c r="G26" s="151"/>
      <c r="H26" s="151"/>
      <c r="I26" s="151"/>
      <c r="J26" s="150"/>
      <c r="K26" s="150"/>
      <c r="L26" s="150"/>
      <c r="R26" s="150"/>
      <c r="T26" s="410"/>
      <c r="U26" s="410"/>
      <c r="V26" s="410"/>
      <c r="W26" s="410"/>
      <c r="X26" s="410"/>
      <c r="Y26" s="410"/>
      <c r="Z26" s="410"/>
      <c r="AA26" s="410"/>
      <c r="AB26" s="410"/>
    </row>
    <row r="27" spans="1:41" s="161" customFormat="1" ht="60" customHeight="1" x14ac:dyDescent="0.15">
      <c r="A27" s="154"/>
      <c r="B27" s="154"/>
      <c r="C27" s="155"/>
      <c r="D27" s="375" t="s">
        <v>81</v>
      </c>
      <c r="E27" s="376"/>
      <c r="F27" s="376"/>
      <c r="G27" s="376"/>
      <c r="H27" s="376"/>
      <c r="I27" s="376"/>
      <c r="J27" s="376"/>
      <c r="K27" s="376"/>
      <c r="L27" s="376"/>
      <c r="M27" s="376"/>
      <c r="N27" s="376"/>
      <c r="O27" s="376"/>
      <c r="P27" s="376"/>
      <c r="Q27" s="376"/>
      <c r="R27" s="376"/>
      <c r="S27" s="377"/>
    </row>
    <row r="28" spans="1:41" s="161" customFormat="1" ht="20" x14ac:dyDescent="0.15">
      <c r="A28" s="154"/>
      <c r="B28" s="149"/>
      <c r="C28" s="150"/>
      <c r="D28" s="177"/>
      <c r="E28" s="178"/>
      <c r="F28" s="178"/>
      <c r="G28" s="191"/>
      <c r="H28" s="381" t="s">
        <v>49</v>
      </c>
      <c r="I28" s="381"/>
      <c r="J28" s="381" t="s">
        <v>50</v>
      </c>
      <c r="K28" s="381"/>
      <c r="L28" s="373" t="s">
        <v>18</v>
      </c>
      <c r="M28" s="403"/>
      <c r="N28" s="403"/>
      <c r="O28" s="403"/>
      <c r="P28" s="403"/>
      <c r="Q28" s="403"/>
      <c r="R28" s="403"/>
      <c r="S28" s="374"/>
      <c r="W28" s="154"/>
      <c r="X28" s="155"/>
      <c r="Y28" s="155"/>
      <c r="Z28" s="155"/>
      <c r="AA28" s="155"/>
      <c r="AB28" s="155"/>
      <c r="AC28" s="155"/>
      <c r="AD28" s="155" t="s">
        <v>48</v>
      </c>
      <c r="AE28" s="155"/>
      <c r="AF28" s="155"/>
      <c r="AG28" s="155"/>
      <c r="AH28" s="155"/>
      <c r="AI28" s="155"/>
      <c r="AJ28" s="155"/>
      <c r="AK28" s="155"/>
      <c r="AL28" s="155"/>
      <c r="AM28" s="155"/>
      <c r="AN28" s="155"/>
    </row>
    <row r="29" spans="1:41" s="161" customFormat="1" ht="20" customHeight="1" x14ac:dyDescent="0.15">
      <c r="A29" s="154"/>
      <c r="B29" s="149"/>
      <c r="C29" s="150"/>
      <c r="D29" s="433" t="s">
        <v>58</v>
      </c>
      <c r="E29" s="434"/>
      <c r="F29" s="434"/>
      <c r="G29" s="435"/>
      <c r="H29" s="436">
        <v>819</v>
      </c>
      <c r="I29" s="437"/>
      <c r="J29" s="436">
        <v>2458</v>
      </c>
      <c r="K29" s="437"/>
      <c r="L29" s="432" t="e">
        <f ca="1">INDIRECT("'2 - 4 Hr Raw Data'!i"&amp;'4 - 4 Hr Calc Data'!G3-4)</f>
        <v>#REF!</v>
      </c>
      <c r="M29" s="432"/>
      <c r="N29" s="432" t="e">
        <f ca="1">INDIRECT("'2 - 4 Hr Raw Data'!i"&amp;'4 - 4 Hr Calc Data'!G3-3)</f>
        <v>#REF!</v>
      </c>
      <c r="O29" s="432"/>
      <c r="P29" s="432"/>
      <c r="Q29" s="189" t="e">
        <f ca="1">INDIRECT("'2 - 4 Hr Raw Data'!i"&amp;'4 - 4 Hr Calc Data'!G3-2)</f>
        <v>#REF!</v>
      </c>
      <c r="R29" s="432" t="e">
        <f ca="1">INDIRECT("'2 - 4 Hr Raw Data'!i"&amp;'4 - 4 Hr Calc Data'!G3-1)</f>
        <v>#REF!</v>
      </c>
      <c r="S29" s="432"/>
      <c r="T29" s="322" t="e">
        <f ca="1">IF(AND(AND(L29&gt;=H29,L29&lt;=J29),INDIRECT("'2 - 4 Hr Raw Data'!q"&amp;'4 - 4 Hr Calc Data'!G3-4)=""),1,0)</f>
        <v>#REF!</v>
      </c>
      <c r="U29" s="323" t="e">
        <f ca="1">+IF(AND(AND(N29&gt;=H29,N29&lt;=J29),INDIRECT("'2 - 4 Hr Raw Data'!q"&amp;'4 - 4 Hr Calc Data'!G3-3)=""),1,0)</f>
        <v>#REF!</v>
      </c>
      <c r="V29" s="323" t="e">
        <f ca="1">+IF(AND(AND(Q29&gt;=H29,Q29&lt;=J29),INDIRECT("'2 - 4 Hr Raw Data'!q"&amp;'4 - 4 Hr Calc Data'!G3-2)=""),1,0)</f>
        <v>#REF!</v>
      </c>
      <c r="W29" s="324" t="e">
        <f ca="1">+IF(AND(AND(R29&gt;=H29,R29&lt;=J29),INDIRECT("'2 - 4 Hr Raw Data'!q"&amp;'4 - 4 Hr Calc Data'!G3-1)=""),1,0)</f>
        <v>#REF!</v>
      </c>
      <c r="X29" s="214"/>
      <c r="Y29" s="155"/>
      <c r="Z29" s="155"/>
      <c r="AA29" s="155"/>
      <c r="AB29" s="155"/>
      <c r="AC29" s="155"/>
      <c r="AD29" s="155"/>
      <c r="AE29" s="155"/>
      <c r="AF29" s="155"/>
      <c r="AG29" s="155"/>
      <c r="AH29" s="155"/>
      <c r="AI29" s="155"/>
      <c r="AJ29" s="155"/>
      <c r="AK29" s="155"/>
      <c r="AL29" s="155"/>
      <c r="AM29" s="155"/>
      <c r="AN29" s="155"/>
    </row>
    <row r="30" spans="1:41" s="161" customFormat="1" ht="20" customHeight="1" x14ac:dyDescent="0.15">
      <c r="A30" s="154"/>
      <c r="B30" s="149"/>
      <c r="C30" s="150"/>
      <c r="D30" s="433"/>
      <c r="E30" s="434"/>
      <c r="F30" s="434"/>
      <c r="G30" s="435"/>
      <c r="H30" s="438"/>
      <c r="I30" s="439"/>
      <c r="J30" s="438"/>
      <c r="K30" s="439"/>
      <c r="L30" s="432" t="e">
        <f ca="1">INDIRECT("'2 - 4 Hr Raw Data'!i"&amp;'4 - 4 Hr Calc Data'!G3)</f>
        <v>#REF!</v>
      </c>
      <c r="M30" s="432"/>
      <c r="N30" s="432">
        <f ca="1">INDIRECT("'2 - 4 Hr Raw Data'!i"&amp;'4 - 4 Hr Calc Data'!G3+1)</f>
        <v>0</v>
      </c>
      <c r="O30" s="432"/>
      <c r="P30" s="432"/>
      <c r="Q30" s="189">
        <f ca="1">INDIRECT("'2 - 4 Hr Raw Data'!i"&amp;'4 - 4 Hr Calc Data'!G3+2)</f>
        <v>0</v>
      </c>
      <c r="R30" s="432">
        <f ca="1">INDIRECT("'2 - 4 Hr Raw Data'!i"&amp;'4 - 4 Hr Calc Data'!G3+3)</f>
        <v>0</v>
      </c>
      <c r="S30" s="432"/>
      <c r="T30" s="325" t="str">
        <f ca="1">IF('4 - 4 Hr Calc Data'!G4-'4 - 4 Hr Calc Data'!G3&gt;3,
IF(AND(AND(L30&gt;=H29,L30&lt;=J29),INDIRECT("'2 - 4 Hr Raw Data'!q"&amp;'4 - 4 Hr Calc Data'!G3)=""),1,0),"")</f>
        <v/>
      </c>
      <c r="U30" s="326" t="str">
        <f ca="1">IF('4 - 4 Hr Calc Data'!G4-'4 - 4 Hr Calc Data'!G3&gt;4,
IF(AND(AND(N30&gt;=H29,N30&lt;=J29),INDIRECT("'2 - 4 Hr Raw Data'!q"&amp;'4 - 4 Hr Calc Data'!G3+1)=""),1,0),"")</f>
        <v/>
      </c>
      <c r="V30" s="326" t="str">
        <f ca="1">IF('4 - 4 Hr Calc Data'!G4-'4 - 4 Hr Calc Data'!G3&gt;5,
IF(AND(AND(Q30&gt;=H29,Q30&lt;=J29),INDIRECT("'2 - 4 Hr Raw Data'!q"&amp;'4 - 4 Hr Calc Data'!G3+2)=""),1,0),"")</f>
        <v/>
      </c>
      <c r="W30" s="327" t="str">
        <f ca="1">IF('4 - 4 Hr Calc Data'!G4-'4 - 4 Hr Calc Data'!G3&gt;6,
IF(AND(AND(R30&gt;=H29,R30&lt;=J29),INDIRECT("'2 - 4 Hr Raw Data'!q"&amp;'4 - 4 Hr Calc Data'!G3+3)=""),1,0),"")</f>
        <v/>
      </c>
      <c r="X30" s="214"/>
      <c r="Y30" s="190"/>
      <c r="Z30" s="190"/>
      <c r="AA30" s="190"/>
      <c r="AB30" s="190"/>
      <c r="AC30" s="190"/>
      <c r="AD30" s="190"/>
      <c r="AE30" s="190"/>
      <c r="AF30" s="190"/>
      <c r="AG30" s="190"/>
      <c r="AH30" s="190"/>
      <c r="AI30" s="190"/>
      <c r="AJ30" s="190"/>
      <c r="AK30" s="190"/>
      <c r="AL30" s="190"/>
      <c r="AM30" s="190"/>
      <c r="AN30" s="190"/>
    </row>
    <row r="31" spans="1:41" s="161" customFormat="1" ht="20" customHeight="1" x14ac:dyDescent="0.15">
      <c r="A31" s="154"/>
      <c r="B31" s="149"/>
      <c r="C31" s="150"/>
      <c r="D31" s="433" t="s">
        <v>59</v>
      </c>
      <c r="E31" s="434"/>
      <c r="F31" s="434"/>
      <c r="G31" s="435"/>
      <c r="H31" s="436">
        <v>2309</v>
      </c>
      <c r="I31" s="437"/>
      <c r="J31" s="436">
        <v>6927</v>
      </c>
      <c r="K31" s="437"/>
      <c r="L31" s="432" t="e">
        <f ca="1">INDIRECT("'3 - 24 Hr Raw Data'!i"&amp;'5 - 24 Hr Calc Data'!G3-4)</f>
        <v>#REF!</v>
      </c>
      <c r="M31" s="432"/>
      <c r="N31" s="432" t="e">
        <f ca="1">INDIRECT("'3 - 24 Hr Raw Data'!i"&amp;'5 - 24 Hr Calc Data'!G3-3)</f>
        <v>#REF!</v>
      </c>
      <c r="O31" s="432"/>
      <c r="P31" s="432"/>
      <c r="Q31" s="189" t="e">
        <f ca="1">INDIRECT("'3 - 24 Hr Raw Data'!i"&amp;'5 - 24 Hr Calc Data'!G3-2)</f>
        <v>#REF!</v>
      </c>
      <c r="R31" s="432" t="e">
        <f ca="1">INDIRECT("'3 - 24 Hr Raw Data'!i"&amp;'5 - 24 Hr Calc Data'!G3-1)</f>
        <v>#REF!</v>
      </c>
      <c r="S31" s="432"/>
      <c r="T31" s="322" t="e">
        <f ca="1">IF(AND(AND(L31&gt;=H31,L31&lt;=J31),INDIRECT("'3 - 24 Hr Raw Data'!q"&amp;'5 - 24 Hr Calc Data'!G3-4)=""),1,0)</f>
        <v>#REF!</v>
      </c>
      <c r="U31" s="323" t="e">
        <f ca="1">IF(AND(AND(N31&gt;=H31,N31&lt;=J31),INDIRECT("'3 - 24 Hr Raw Data'!q"&amp;'5 - 24 Hr Calc Data'!G3-3)=""),1,0)</f>
        <v>#REF!</v>
      </c>
      <c r="V31" s="323" t="e">
        <f ca="1">IF(AND(AND(Q31&gt;=H31,Q31&lt;=J31),INDIRECT("'3 - 24 Hr Raw Data'!q"&amp;'5 - 24 Hr Calc Data'!G3-2)=""),1,0)</f>
        <v>#REF!</v>
      </c>
      <c r="W31" s="328" t="e">
        <f ca="1">IF(AND(AND(R31&gt;=H31,R31&lt;=J31),INDIRECT("'3 - 24 Hr Raw Data'!q"&amp;'5 - 24 Hr Calc Data'!G3-1)=""),1,0)</f>
        <v>#REF!</v>
      </c>
      <c r="X31" s="213"/>
      <c r="Z31" s="168"/>
    </row>
    <row r="32" spans="1:41" s="161" customFormat="1" ht="20" customHeight="1" x14ac:dyDescent="0.15">
      <c r="A32" s="154"/>
      <c r="B32" s="149"/>
      <c r="C32" s="150"/>
      <c r="D32" s="423"/>
      <c r="E32" s="424"/>
      <c r="F32" s="424"/>
      <c r="G32" s="425"/>
      <c r="H32" s="438"/>
      <c r="I32" s="439"/>
      <c r="J32" s="438"/>
      <c r="K32" s="439"/>
      <c r="L32" s="432" t="e">
        <f ca="1">INDIRECT("'3 - 24 Hr Raw Data'!i"&amp;'5 - 24 Hr Calc Data'!G3)</f>
        <v>#REF!</v>
      </c>
      <c r="M32" s="432"/>
      <c r="N32" s="432">
        <f ca="1">INDIRECT("'3 - 24 Hr Raw Data'!i"&amp;'5 - 24 Hr Calc Data'!G3+1)</f>
        <v>0</v>
      </c>
      <c r="O32" s="432"/>
      <c r="P32" s="432"/>
      <c r="Q32" s="189">
        <f ca="1">INDIRECT("'3 - 24 Hr Raw Data'!i"&amp;'5 - 24 Hr Calc Data'!G3+2)</f>
        <v>0</v>
      </c>
      <c r="R32" s="432">
        <f ca="1">INDIRECT("'3 - 24 Hr Raw Data'!i"&amp;'5 - 24 Hr Calc Data'!G3+3)</f>
        <v>0</v>
      </c>
      <c r="S32" s="432"/>
      <c r="T32" s="325" t="str">
        <f ca="1">IF('4 - 4 Hr Calc Data'!G4-'4 - 4 Hr Calc Data'!G3&gt;3,
IF(AND(AND(L32&gt;=H31,L32&lt;=J31),INDIRECT("'3 - 24 Hr Raw Data'!q"&amp;'5 - 24 Hr Calc Data'!G3)=""),1,0),"")</f>
        <v/>
      </c>
      <c r="U32" s="329" t="str">
        <f ca="1">IF('4 - 4 Hr Calc Data'!G4-'4 - 4 Hr Calc Data'!G3&gt;4,
IF(AND(AND(N32&gt;=H31,N32&lt;=J31),INDIRECT("'3 - 24 Hr Raw Data'!q"&amp;'5 - 24 Hr Calc Data'!G3+1)=""),1,0),"")</f>
        <v/>
      </c>
      <c r="V32" s="329" t="str">
        <f ca="1">IF('4 - 4 Hr Calc Data'!G4-'4 - 4 Hr Calc Data'!G3&gt;5,
IF(AND(AND(Q32&gt;=H31,Q32&lt;=J31),INDIRECT("'3 - 24 Hr Raw Data'!q"&amp;'5 - 24 Hr Calc Data'!G3+2)=""),1,0),"")</f>
        <v/>
      </c>
      <c r="W32" s="330" t="str">
        <f ca="1">IF('4 - 4 Hr Calc Data'!G4-'4 - 4 Hr Calc Data'!G3&gt;6,
IF(AND(AND(R32&gt;=H31,R32&lt;=J31),INDIRECT("'3 - 24 Hr Raw Data'!q"&amp;'5 - 24 Hr Calc Data'!G3+3)=""),1,0),"")</f>
        <v/>
      </c>
      <c r="Z32" s="168"/>
    </row>
    <row r="33" spans="1:26" s="161" customFormat="1" ht="10" customHeight="1" x14ac:dyDescent="0.15">
      <c r="A33" s="154"/>
      <c r="B33" s="154"/>
      <c r="C33" s="155"/>
      <c r="D33" s="426" t="e">
        <f ca="1">IF(SUM(T33:W34)&gt;2,"These criteria have been met.","These criteria have not been met, as less than 3 solvent control wells are available for evaluation.")</f>
        <v>#REF!</v>
      </c>
      <c r="E33" s="427"/>
      <c r="F33" s="427"/>
      <c r="G33" s="427"/>
      <c r="H33" s="427"/>
      <c r="I33" s="427"/>
      <c r="J33" s="427"/>
      <c r="K33" s="427"/>
      <c r="L33" s="427"/>
      <c r="M33" s="427"/>
      <c r="N33" s="427"/>
      <c r="O33" s="427"/>
      <c r="P33" s="427"/>
      <c r="Q33" s="427"/>
      <c r="R33" s="427"/>
      <c r="S33" s="428"/>
      <c r="T33" s="322" t="e">
        <f ca="1">IF(OR(T29=0,T31=0),0,IF(OR(T29="",T31=""),"",1))</f>
        <v>#REF!</v>
      </c>
      <c r="U33" s="331" t="e">
        <f t="shared" ref="U33:V34" ca="1" si="0">IF(OR(U29=0,U31=0),0,IF(OR(U29="",U31=""),"",1))</f>
        <v>#REF!</v>
      </c>
      <c r="V33" s="331" t="e">
        <f t="shared" ca="1" si="0"/>
        <v>#REF!</v>
      </c>
      <c r="W33" s="332" t="e">
        <f ca="1">IF(OR(W29=0,W31=0),0,IF(OR(W29="",W31=""),"",1))</f>
        <v>#REF!</v>
      </c>
    </row>
    <row r="34" spans="1:26" s="161" customFormat="1" ht="10" customHeight="1" x14ac:dyDescent="0.15">
      <c r="A34" s="154"/>
      <c r="B34" s="154"/>
      <c r="C34" s="155"/>
      <c r="D34" s="429"/>
      <c r="E34" s="430"/>
      <c r="F34" s="430"/>
      <c r="G34" s="430"/>
      <c r="H34" s="430"/>
      <c r="I34" s="430"/>
      <c r="J34" s="430"/>
      <c r="K34" s="430"/>
      <c r="L34" s="430"/>
      <c r="M34" s="430"/>
      <c r="N34" s="430"/>
      <c r="O34" s="430"/>
      <c r="P34" s="430"/>
      <c r="Q34" s="430"/>
      <c r="R34" s="430"/>
      <c r="S34" s="431"/>
      <c r="T34" s="325" t="str">
        <f ca="1">IF(OR(T30=0,T32=0),0,IF(OR(T30="",T32=""),"",1))</f>
        <v/>
      </c>
      <c r="U34" s="329" t="str">
        <f t="shared" ca="1" si="0"/>
        <v/>
      </c>
      <c r="V34" s="329" t="str">
        <f t="shared" ca="1" si="0"/>
        <v/>
      </c>
      <c r="W34" s="330" t="str">
        <f ca="1">IF(OR(W30=0,W32=0),0,IF(OR(W30="",W32=""),"",1))</f>
        <v/>
      </c>
    </row>
    <row r="35" spans="1:26" s="161" customFormat="1" ht="20" customHeight="1" x14ac:dyDescent="0.15">
      <c r="A35" s="154"/>
      <c r="B35" s="149"/>
      <c r="C35" s="150"/>
      <c r="D35" s="151"/>
      <c r="E35" s="151"/>
      <c r="F35" s="151"/>
      <c r="G35" s="151"/>
      <c r="H35" s="151"/>
      <c r="I35" s="151"/>
      <c r="J35" s="150"/>
      <c r="K35" s="150"/>
      <c r="L35" s="150"/>
      <c r="R35" s="150"/>
      <c r="Z35" s="168"/>
    </row>
    <row r="36" spans="1:26" ht="35" x14ac:dyDescent="0.15">
      <c r="A36" s="169" t="s">
        <v>68</v>
      </c>
      <c r="B36" s="169"/>
    </row>
    <row r="37" spans="1:26" ht="16" x14ac:dyDescent="0.15">
      <c r="A37" s="147"/>
      <c r="B37" s="147"/>
      <c r="E37" s="161"/>
      <c r="F37" s="170"/>
      <c r="G37" s="170"/>
      <c r="H37" s="170"/>
    </row>
    <row r="38" spans="1:26" s="163" customFormat="1" ht="25" customHeight="1" x14ac:dyDescent="0.15">
      <c r="A38" s="148"/>
      <c r="B38" s="162" t="s">
        <v>63</v>
      </c>
      <c r="D38" s="151"/>
      <c r="E38" s="151"/>
      <c r="F38" s="151"/>
      <c r="G38" s="152"/>
      <c r="H38" s="151"/>
      <c r="I38" s="151"/>
      <c r="J38" s="151"/>
    </row>
    <row r="39" spans="1:26" ht="7" customHeight="1" x14ac:dyDescent="0.15">
      <c r="A39" s="154"/>
      <c r="B39" s="154"/>
      <c r="C39" s="153"/>
      <c r="D39" s="161"/>
      <c r="E39" s="153"/>
      <c r="F39" s="155"/>
      <c r="G39" s="155"/>
      <c r="H39" s="155"/>
      <c r="I39" s="155"/>
      <c r="J39" s="155"/>
      <c r="K39" s="155"/>
      <c r="L39" s="155"/>
      <c r="M39" s="155"/>
      <c r="N39" s="155"/>
      <c r="O39" s="155"/>
      <c r="P39" s="155"/>
      <c r="Q39" s="155"/>
      <c r="R39" s="155"/>
      <c r="S39" s="155"/>
    </row>
    <row r="40" spans="1:26" s="161" customFormat="1" ht="34" customHeight="1" x14ac:dyDescent="0.15">
      <c r="A40" s="154"/>
      <c r="B40" s="154"/>
      <c r="C40" s="155"/>
      <c r="D40" s="375" t="s">
        <v>78</v>
      </c>
      <c r="E40" s="376"/>
      <c r="F40" s="376"/>
      <c r="G40" s="376"/>
      <c r="H40" s="376"/>
      <c r="I40" s="376"/>
      <c r="J40" s="376"/>
      <c r="K40" s="376"/>
      <c r="L40" s="376"/>
      <c r="M40" s="376"/>
      <c r="N40" s="376"/>
      <c r="O40" s="376"/>
      <c r="P40" s="376"/>
      <c r="Q40" s="376"/>
      <c r="R40" s="376"/>
      <c r="S40" s="377"/>
      <c r="T40" s="180"/>
    </row>
    <row r="41" spans="1:26" s="161" customFormat="1" ht="20" x14ac:dyDescent="0.15">
      <c r="A41" s="154"/>
      <c r="B41" s="154"/>
      <c r="C41" s="155"/>
      <c r="D41" s="378"/>
      <c r="E41" s="379"/>
      <c r="F41" s="380"/>
      <c r="G41" s="374" t="s">
        <v>58</v>
      </c>
      <c r="H41" s="381"/>
      <c r="I41" s="381"/>
      <c r="J41" s="381"/>
      <c r="K41" s="381"/>
      <c r="L41" s="381"/>
      <c r="M41" s="381" t="s">
        <v>59</v>
      </c>
      <c r="N41" s="381"/>
      <c r="O41" s="381"/>
      <c r="P41" s="381"/>
      <c r="Q41" s="381"/>
      <c r="R41" s="381"/>
      <c r="S41" s="381"/>
    </row>
    <row r="42" spans="1:26" s="161" customFormat="1" ht="19" customHeight="1" x14ac:dyDescent="0.15">
      <c r="A42" s="154"/>
      <c r="B42" s="154"/>
      <c r="C42" s="155"/>
      <c r="D42" s="382"/>
      <c r="E42" s="383"/>
      <c r="F42" s="401"/>
      <c r="G42" s="385" t="s">
        <v>55</v>
      </c>
      <c r="H42" s="402"/>
      <c r="I42" s="381" t="s">
        <v>61</v>
      </c>
      <c r="J42" s="381"/>
      <c r="K42" s="381"/>
      <c r="L42" s="381"/>
      <c r="M42" s="402" t="s">
        <v>56</v>
      </c>
      <c r="N42" s="402"/>
      <c r="O42" s="402"/>
      <c r="P42" s="402"/>
      <c r="Q42" s="373" t="s">
        <v>61</v>
      </c>
      <c r="R42" s="403"/>
      <c r="S42" s="374"/>
    </row>
    <row r="43" spans="1:26" s="161" customFormat="1" ht="20" customHeight="1" x14ac:dyDescent="0.15">
      <c r="A43" s="154"/>
      <c r="B43" s="154"/>
      <c r="C43" s="155"/>
      <c r="D43" s="404"/>
      <c r="E43" s="405"/>
      <c r="F43" s="406"/>
      <c r="G43" s="385"/>
      <c r="H43" s="402"/>
      <c r="I43" s="381" t="s">
        <v>49</v>
      </c>
      <c r="J43" s="381"/>
      <c r="K43" s="381" t="s">
        <v>50</v>
      </c>
      <c r="L43" s="381"/>
      <c r="M43" s="402"/>
      <c r="N43" s="402"/>
      <c r="O43" s="402"/>
      <c r="P43" s="402"/>
      <c r="Q43" s="165" t="s">
        <v>49</v>
      </c>
      <c r="R43" s="373" t="s">
        <v>50</v>
      </c>
      <c r="S43" s="374"/>
    </row>
    <row r="44" spans="1:26" s="161" customFormat="1" ht="18" customHeight="1" x14ac:dyDescent="0.15">
      <c r="A44" s="154"/>
      <c r="B44" s="154"/>
      <c r="C44" s="155"/>
      <c r="D44" s="387"/>
      <c r="E44" s="388"/>
      <c r="F44" s="391"/>
      <c r="G44" s="392" t="e">
        <f>'2 - 4 Hr Raw Data'!B7</f>
        <v>#DIV/0!</v>
      </c>
      <c r="H44" s="393"/>
      <c r="I44" s="393" t="e">
        <f>G44-(G44*0.3)</f>
        <v>#DIV/0!</v>
      </c>
      <c r="J44" s="393"/>
      <c r="K44" s="393" t="e">
        <f>G44+(G44*0.3)</f>
        <v>#DIV/0!</v>
      </c>
      <c r="L44" s="393"/>
      <c r="M44" s="393" t="e">
        <f>'3 - 24 Hr Raw Data'!B7</f>
        <v>#DIV/0!</v>
      </c>
      <c r="N44" s="393"/>
      <c r="O44" s="393"/>
      <c r="P44" s="393"/>
      <c r="Q44" s="166" t="e">
        <f>M44-(M44*0.3)</f>
        <v>#DIV/0!</v>
      </c>
      <c r="R44" s="394" t="e">
        <f>M44+(M44*0.3)</f>
        <v>#DIV/0!</v>
      </c>
      <c r="S44" s="392"/>
      <c r="U44" s="179"/>
    </row>
    <row r="45" spans="1:26" s="161" customFormat="1" ht="20" customHeight="1" x14ac:dyDescent="0.15">
      <c r="A45" s="154"/>
      <c r="B45" s="154"/>
      <c r="C45" s="155"/>
      <c r="D45" s="395" t="str">
        <f>IF(COUNTIF('2 - 4 Hr Raw Data'!R8:R103,"&lt;1")=0,"4 Hour Results: All wells fell within the appropriate range.",IF(COUNTIF('2 - 4 Hr Raw Data'!R8:R103,"&lt;1")=1,"4 Hour Results: 1 well fell outside the appropriate range.","4 Hour Results: "&amp;COUNTIF('2 - 4 Hr Raw Data'!R8:R103,"&lt;1")&amp;" wells fell outside the appropriate range."))</f>
        <v>4 Hour Results: All wells fell within the appropriate range.</v>
      </c>
      <c r="E45" s="396"/>
      <c r="F45" s="396"/>
      <c r="G45" s="396"/>
      <c r="H45" s="396"/>
      <c r="I45" s="396"/>
      <c r="J45" s="396"/>
      <c r="K45" s="396"/>
      <c r="L45" s="396"/>
      <c r="M45" s="396"/>
      <c r="N45" s="396"/>
      <c r="O45" s="396"/>
      <c r="P45" s="396"/>
      <c r="Q45" s="396"/>
      <c r="R45" s="396"/>
      <c r="S45" s="397"/>
    </row>
    <row r="46" spans="1:26" s="161" customFormat="1" ht="20" customHeight="1" x14ac:dyDescent="0.15">
      <c r="A46" s="154"/>
      <c r="B46" s="154"/>
      <c r="C46" s="155"/>
      <c r="D46" s="398" t="str">
        <f>IF(COUNTIF('3 - 24 Hr Raw Data'!R8:R103,"&lt;1")=0,"24 Hour Results: All wells fell within the appropriate range.",IF(COUNTIF('3 - 24 Hr Raw Data'!R8:R103,"&lt;1")=1,"24 Hour Results: 1 well fell outside the appropriate range.","24 Hour Results: "&amp;COUNTIF('3 - 24 Hr Raw Data'!R8:R103,"&lt;1")&amp;" wells fell outside the appropriate range."))</f>
        <v>24 Hour Results: All wells fell within the appropriate range.</v>
      </c>
      <c r="E46" s="399"/>
      <c r="F46" s="399"/>
      <c r="G46" s="399"/>
      <c r="H46" s="399"/>
      <c r="I46" s="399"/>
      <c r="J46" s="399"/>
      <c r="K46" s="399"/>
      <c r="L46" s="399"/>
      <c r="M46" s="399"/>
      <c r="N46" s="399"/>
      <c r="O46" s="399"/>
      <c r="P46" s="399"/>
      <c r="Q46" s="399"/>
      <c r="R46" s="399"/>
      <c r="S46" s="400"/>
    </row>
    <row r="47" spans="1:26" s="161" customFormat="1" ht="16" x14ac:dyDescent="0.15">
      <c r="A47" s="154"/>
      <c r="B47" s="154"/>
      <c r="C47" s="155"/>
      <c r="D47" s="155"/>
      <c r="E47" s="155"/>
      <c r="F47" s="155"/>
      <c r="G47" s="155"/>
      <c r="H47" s="155"/>
      <c r="I47" s="155"/>
      <c r="J47" s="155"/>
      <c r="K47" s="155"/>
      <c r="L47" s="155"/>
      <c r="M47" s="155"/>
      <c r="N47" s="155"/>
      <c r="O47" s="155"/>
      <c r="P47" s="155"/>
      <c r="Q47" s="155"/>
      <c r="R47" s="155"/>
      <c r="S47" s="155"/>
    </row>
    <row r="48" spans="1:26" s="163" customFormat="1" ht="25" customHeight="1" x14ac:dyDescent="0.15">
      <c r="A48" s="148"/>
      <c r="B48" s="162" t="s">
        <v>64</v>
      </c>
      <c r="D48" s="151"/>
      <c r="E48" s="151"/>
      <c r="F48" s="151"/>
      <c r="G48" s="152"/>
      <c r="H48" s="151"/>
      <c r="I48" s="151"/>
      <c r="J48" s="151"/>
    </row>
    <row r="49" spans="1:40" ht="7" customHeight="1" x14ac:dyDescent="0.15">
      <c r="A49" s="154"/>
      <c r="B49" s="154"/>
      <c r="C49" s="153"/>
      <c r="D49" s="161"/>
      <c r="E49" s="153"/>
      <c r="F49" s="155"/>
      <c r="G49" s="155"/>
      <c r="H49" s="155"/>
      <c r="I49" s="155"/>
      <c r="J49" s="155"/>
      <c r="K49" s="155"/>
      <c r="L49" s="155"/>
      <c r="M49" s="155"/>
      <c r="N49" s="155"/>
      <c r="O49" s="155"/>
      <c r="P49" s="155"/>
      <c r="Q49" s="155"/>
      <c r="R49" s="155"/>
      <c r="S49" s="155"/>
    </row>
    <row r="50" spans="1:40" s="161" customFormat="1" ht="34" customHeight="1" x14ac:dyDescent="0.15">
      <c r="A50" s="154"/>
      <c r="B50" s="154"/>
      <c r="C50" s="155"/>
      <c r="D50" s="413" t="s">
        <v>79</v>
      </c>
      <c r="E50" s="413"/>
      <c r="F50" s="413"/>
      <c r="G50" s="414"/>
      <c r="H50" s="414"/>
      <c r="I50" s="414"/>
      <c r="J50" s="414"/>
      <c r="K50" s="414"/>
      <c r="L50" s="414"/>
      <c r="M50" s="414"/>
      <c r="N50" s="414"/>
      <c r="O50" s="414"/>
      <c r="P50" s="414"/>
      <c r="Q50" s="414"/>
      <c r="R50" s="414"/>
      <c r="S50" s="414"/>
      <c r="T50" s="180"/>
    </row>
    <row r="51" spans="1:40" s="161" customFormat="1" ht="20" customHeight="1" x14ac:dyDescent="0.15">
      <c r="A51" s="154"/>
      <c r="B51" s="150"/>
      <c r="C51" s="150"/>
      <c r="D51" s="378"/>
      <c r="E51" s="379"/>
      <c r="F51" s="380"/>
      <c r="G51" s="374" t="s">
        <v>58</v>
      </c>
      <c r="H51" s="381"/>
      <c r="I51" s="381"/>
      <c r="J51" s="381"/>
      <c r="K51" s="381"/>
      <c r="L51" s="381"/>
      <c r="M51" s="381" t="s">
        <v>59</v>
      </c>
      <c r="N51" s="381"/>
      <c r="O51" s="381"/>
      <c r="P51" s="381"/>
      <c r="Q51" s="381"/>
      <c r="R51" s="381"/>
      <c r="S51" s="381"/>
      <c r="T51" s="410"/>
      <c r="U51" s="410"/>
      <c r="V51" s="410"/>
      <c r="W51" s="410"/>
      <c r="X51" s="410"/>
      <c r="Y51" s="410"/>
      <c r="Z51" s="410"/>
      <c r="AA51" s="410"/>
    </row>
    <row r="52" spans="1:40" s="161" customFormat="1" ht="20" customHeight="1" x14ac:dyDescent="0.15">
      <c r="A52" s="154"/>
      <c r="B52" s="150"/>
      <c r="C52" s="150"/>
      <c r="D52" s="382"/>
      <c r="E52" s="383"/>
      <c r="F52" s="401"/>
      <c r="G52" s="385" t="s">
        <v>57</v>
      </c>
      <c r="H52" s="402"/>
      <c r="I52" s="381" t="s">
        <v>65</v>
      </c>
      <c r="J52" s="381"/>
      <c r="K52" s="381"/>
      <c r="L52" s="381"/>
      <c r="M52" s="420" t="s">
        <v>57</v>
      </c>
      <c r="N52" s="421"/>
      <c r="O52" s="421"/>
      <c r="P52" s="422"/>
      <c r="Q52" s="381" t="s">
        <v>65</v>
      </c>
      <c r="R52" s="381"/>
      <c r="S52" s="381"/>
      <c r="T52" s="410"/>
      <c r="U52" s="410"/>
      <c r="V52" s="410"/>
      <c r="W52" s="410"/>
      <c r="X52" s="410"/>
      <c r="Y52" s="410"/>
      <c r="Z52" s="410"/>
      <c r="AA52" s="410"/>
    </row>
    <row r="53" spans="1:40" s="161" customFormat="1" ht="19" customHeight="1" x14ac:dyDescent="0.15">
      <c r="A53" s="154"/>
      <c r="B53" s="150"/>
      <c r="C53" s="150"/>
      <c r="D53" s="404"/>
      <c r="E53" s="405"/>
      <c r="F53" s="406"/>
      <c r="G53" s="385"/>
      <c r="H53" s="402"/>
      <c r="I53" s="381" t="s">
        <v>49</v>
      </c>
      <c r="J53" s="381"/>
      <c r="K53" s="381" t="s">
        <v>50</v>
      </c>
      <c r="L53" s="381"/>
      <c r="M53" s="423"/>
      <c r="N53" s="424"/>
      <c r="O53" s="424"/>
      <c r="P53" s="425"/>
      <c r="Q53" s="165" t="s">
        <v>49</v>
      </c>
      <c r="R53" s="381" t="s">
        <v>50</v>
      </c>
      <c r="S53" s="381"/>
      <c r="W53" s="154"/>
      <c r="X53" s="155"/>
      <c r="Y53" s="155"/>
      <c r="Z53" s="155"/>
      <c r="AA53" s="155"/>
      <c r="AB53" s="155"/>
      <c r="AC53" s="155"/>
      <c r="AD53" s="155" t="s">
        <v>48</v>
      </c>
      <c r="AE53" s="155"/>
      <c r="AF53" s="155"/>
      <c r="AG53" s="155"/>
      <c r="AH53" s="155"/>
      <c r="AI53" s="155"/>
      <c r="AJ53" s="155"/>
      <c r="AK53" s="155"/>
      <c r="AL53" s="155"/>
      <c r="AM53" s="155"/>
      <c r="AN53" s="155"/>
    </row>
    <row r="54" spans="1:40" s="161" customFormat="1" ht="20" customHeight="1" x14ac:dyDescent="0.15">
      <c r="A54" s="154"/>
      <c r="B54" s="150"/>
      <c r="C54" s="150"/>
      <c r="D54" s="387" t="s">
        <v>11</v>
      </c>
      <c r="E54" s="388"/>
      <c r="F54" s="391"/>
      <c r="G54" s="415" t="e">
        <f>'2 - 4 Hr Raw Data'!D7</f>
        <v>#DIV/0!</v>
      </c>
      <c r="H54" s="390"/>
      <c r="I54" s="390" t="e">
        <f>G54-(G54*0.075)</f>
        <v>#DIV/0!</v>
      </c>
      <c r="J54" s="390"/>
      <c r="K54" s="390" t="e">
        <f>G54+(G54*0.075)</f>
        <v>#DIV/0!</v>
      </c>
      <c r="L54" s="390"/>
      <c r="M54" s="390" t="e">
        <f>'3 - 24 Hr Raw Data'!D7</f>
        <v>#DIV/0!</v>
      </c>
      <c r="N54" s="390"/>
      <c r="O54" s="390"/>
      <c r="P54" s="390"/>
      <c r="Q54" s="358" t="e">
        <f>M54-(M54*0.075)</f>
        <v>#DIV/0!</v>
      </c>
      <c r="R54" s="390" t="e">
        <f>M54+(M54*0.075)</f>
        <v>#DIV/0!</v>
      </c>
      <c r="S54" s="390"/>
      <c r="W54" s="154"/>
      <c r="X54" s="155"/>
      <c r="Y54" s="171"/>
      <c r="Z54" s="409"/>
      <c r="AA54" s="408"/>
      <c r="AB54" s="408"/>
      <c r="AC54" s="409"/>
      <c r="AD54" s="408"/>
      <c r="AE54" s="408"/>
      <c r="AF54" s="155"/>
      <c r="AG54" s="155"/>
      <c r="AH54" s="155"/>
      <c r="AI54" s="155"/>
      <c r="AJ54" s="155"/>
      <c r="AK54" s="155"/>
      <c r="AL54" s="155"/>
      <c r="AM54" s="155"/>
      <c r="AN54" s="155"/>
    </row>
    <row r="55" spans="1:40" s="161" customFormat="1" ht="20" customHeight="1" x14ac:dyDescent="0.15">
      <c r="A55" s="154"/>
      <c r="B55" s="150"/>
      <c r="C55" s="150"/>
      <c r="D55" s="387" t="s">
        <v>12</v>
      </c>
      <c r="E55" s="388"/>
      <c r="F55" s="391"/>
      <c r="G55" s="415" t="e">
        <f>'2 - 4 Hr Raw Data'!E7</f>
        <v>#DIV/0!</v>
      </c>
      <c r="H55" s="390"/>
      <c r="I55" s="390" t="e">
        <f>G55-(G55*0.075)</f>
        <v>#DIV/0!</v>
      </c>
      <c r="J55" s="390"/>
      <c r="K55" s="390" t="e">
        <f>G55+(G55*0.075)</f>
        <v>#DIV/0!</v>
      </c>
      <c r="L55" s="390"/>
      <c r="M55" s="390" t="e">
        <f>'3 - 24 Hr Raw Data'!E7</f>
        <v>#DIV/0!</v>
      </c>
      <c r="N55" s="390"/>
      <c r="O55" s="390"/>
      <c r="P55" s="390"/>
      <c r="Q55" s="358" t="e">
        <f>M55-(M55*0.075)</f>
        <v>#DIV/0!</v>
      </c>
      <c r="R55" s="390" t="e">
        <f>M55+(M55*0.075)</f>
        <v>#DIV/0!</v>
      </c>
      <c r="S55" s="390"/>
      <c r="W55" s="154"/>
      <c r="X55" s="155"/>
      <c r="Y55" s="173"/>
      <c r="Z55" s="409"/>
      <c r="AA55" s="174"/>
      <c r="AB55" s="174"/>
      <c r="AC55" s="409"/>
      <c r="AD55" s="174"/>
      <c r="AE55" s="174"/>
      <c r="AF55" s="155"/>
      <c r="AG55" s="155"/>
      <c r="AH55" s="155"/>
      <c r="AI55" s="155"/>
      <c r="AJ55" s="155"/>
      <c r="AK55" s="155"/>
      <c r="AL55" s="155"/>
      <c r="AM55" s="155"/>
      <c r="AN55" s="155"/>
    </row>
    <row r="56" spans="1:40" s="161" customFormat="1" ht="20" customHeight="1" x14ac:dyDescent="0.15">
      <c r="A56" s="154"/>
      <c r="B56" s="150"/>
      <c r="C56" s="150"/>
      <c r="D56" s="387" t="s">
        <v>23</v>
      </c>
      <c r="E56" s="388"/>
      <c r="F56" s="391"/>
      <c r="G56" s="415" t="e">
        <f>'2 - 4 Hr Raw Data'!F7</f>
        <v>#DIV/0!</v>
      </c>
      <c r="H56" s="390"/>
      <c r="I56" s="390" t="e">
        <f>G56-(G56*0.1)</f>
        <v>#DIV/0!</v>
      </c>
      <c r="J56" s="390"/>
      <c r="K56" s="390" t="e">
        <f>G56+(G56*0.1)</f>
        <v>#DIV/0!</v>
      </c>
      <c r="L56" s="390"/>
      <c r="M56" s="390" t="e">
        <f>'3 - 24 Hr Raw Data'!F7</f>
        <v>#DIV/0!</v>
      </c>
      <c r="N56" s="390"/>
      <c r="O56" s="390"/>
      <c r="P56" s="390"/>
      <c r="Q56" s="358" t="e">
        <f>M56-(M56*0.1)</f>
        <v>#DIV/0!</v>
      </c>
      <c r="R56" s="390" t="e">
        <f>M56+(M56*0.1)</f>
        <v>#DIV/0!</v>
      </c>
      <c r="S56" s="390"/>
      <c r="W56" s="154"/>
      <c r="X56" s="155"/>
      <c r="Y56" s="167"/>
    </row>
    <row r="57" spans="1:40" s="161" customFormat="1" ht="20" customHeight="1" x14ac:dyDescent="0.15">
      <c r="A57" s="154"/>
      <c r="B57" s="150"/>
      <c r="C57" s="150"/>
      <c r="D57" s="417" t="s">
        <v>2</v>
      </c>
      <c r="E57" s="418"/>
      <c r="F57" s="419"/>
      <c r="G57" s="415" t="e">
        <f>'2 - 4 Hr Raw Data'!C7</f>
        <v>#DIV/0!</v>
      </c>
      <c r="H57" s="390"/>
      <c r="I57" s="390" t="e">
        <f>G57-(G57*0.075)</f>
        <v>#DIV/0!</v>
      </c>
      <c r="J57" s="390"/>
      <c r="K57" s="390" t="e">
        <f>G57+(G57*0.075)</f>
        <v>#DIV/0!</v>
      </c>
      <c r="L57" s="390"/>
      <c r="M57" s="390" t="e">
        <f>'3 - 24 Hr Raw Data'!C7</f>
        <v>#DIV/0!</v>
      </c>
      <c r="N57" s="390"/>
      <c r="O57" s="390"/>
      <c r="P57" s="390"/>
      <c r="Q57" s="358" t="e">
        <f>M57-(M57*0.075)</f>
        <v>#DIV/0!</v>
      </c>
      <c r="R57" s="390" t="e">
        <f>M57+(M57*0.075)</f>
        <v>#DIV/0!</v>
      </c>
      <c r="S57" s="390"/>
      <c r="T57" s="410"/>
      <c r="U57" s="410"/>
      <c r="V57" s="410"/>
      <c r="W57" s="410"/>
      <c r="X57" s="410"/>
      <c r="Y57" s="410"/>
      <c r="Z57" s="410"/>
      <c r="AA57" s="410"/>
      <c r="AB57" s="410"/>
    </row>
    <row r="58" spans="1:40" s="161" customFormat="1" ht="20" customHeight="1" x14ac:dyDescent="0.15">
      <c r="A58" s="154"/>
      <c r="B58" s="154"/>
      <c r="C58" s="155"/>
      <c r="D58" s="395" t="str">
        <f>IF(COUNTIF('2 - 4 Hr Raw Data'!S8:S103,"&lt;4")=0,"4 Hour Results: All wells fell within the appropriate ranges.",IF(COUNTIF('2 - 4 Hr Raw Data'!S8:S103,"&lt;4")=1,"4 Hour Results: 1 well fell outside the appropriate ranges.","4 Hour Results: "&amp;COUNTIF('2 - 4 Hr Raw Data'!S8:S103,"&lt;4")&amp;" wells fell outside the appropriate ranges."))</f>
        <v>4 Hour Results: All wells fell within the appropriate ranges.</v>
      </c>
      <c r="E58" s="396"/>
      <c r="F58" s="396"/>
      <c r="G58" s="396"/>
      <c r="H58" s="396"/>
      <c r="I58" s="396"/>
      <c r="J58" s="396"/>
      <c r="K58" s="396"/>
      <c r="L58" s="396"/>
      <c r="M58" s="396"/>
      <c r="N58" s="396"/>
      <c r="O58" s="396"/>
      <c r="P58" s="396"/>
      <c r="Q58" s="396"/>
      <c r="R58" s="396"/>
      <c r="S58" s="397"/>
    </row>
    <row r="59" spans="1:40" s="161" customFormat="1" ht="20" customHeight="1" x14ac:dyDescent="0.15">
      <c r="A59" s="154"/>
      <c r="B59" s="154"/>
      <c r="C59" s="155"/>
      <c r="D59" s="416" t="str">
        <f>IF(COUNTIF('3 - 24 Hr Raw Data'!S8:S103,"&lt;4")=0,"24 Hour Results: All wells fell within the appropriate ranges.",IF(COUNTIF('3 - 24 Hr Raw Data'!S8:S103,"&lt;4")=1,"24 Hour Results: 1 well fell outside the appropriate ranges.","24 Hour Results: "&amp;COUNTIF('3 - 24 Hr Raw Data'!S8:S103,"&lt;4")&amp;" wells fell outside the appropriate ranges."))</f>
        <v>24 Hour Results: All wells fell within the appropriate ranges.</v>
      </c>
      <c r="E59" s="416"/>
      <c r="F59" s="416"/>
      <c r="G59" s="416"/>
      <c r="H59" s="416"/>
      <c r="I59" s="416"/>
      <c r="J59" s="416"/>
      <c r="K59" s="416"/>
      <c r="L59" s="416"/>
      <c r="M59" s="416"/>
      <c r="N59" s="416"/>
      <c r="O59" s="416"/>
      <c r="P59" s="416"/>
      <c r="Q59" s="416"/>
      <c r="R59" s="416"/>
      <c r="S59" s="416"/>
    </row>
    <row r="60" spans="1:40" s="161" customFormat="1" ht="17" customHeight="1" x14ac:dyDescent="0.15">
      <c r="A60" s="154"/>
      <c r="B60" s="150"/>
      <c r="C60" s="150"/>
      <c r="D60" s="167"/>
      <c r="E60" s="167"/>
      <c r="F60" s="167"/>
      <c r="G60" s="181"/>
      <c r="H60" s="181"/>
      <c r="I60" s="181"/>
      <c r="J60" s="181"/>
      <c r="K60" s="181"/>
      <c r="L60" s="181"/>
      <c r="M60" s="181"/>
      <c r="N60" s="181"/>
      <c r="O60" s="181"/>
      <c r="P60" s="181"/>
      <c r="Q60" s="181"/>
      <c r="R60" s="181"/>
      <c r="S60" s="181"/>
      <c r="T60" s="410"/>
      <c r="U60" s="410"/>
      <c r="V60" s="410"/>
      <c r="W60" s="410"/>
      <c r="X60" s="410"/>
      <c r="Y60" s="410"/>
      <c r="Z60" s="410"/>
      <c r="AA60" s="410"/>
      <c r="AB60" s="410"/>
    </row>
    <row r="61" spans="1:40" s="161" customFormat="1" ht="20" customHeight="1" x14ac:dyDescent="0.15">
      <c r="A61" s="150"/>
      <c r="B61" s="150"/>
      <c r="C61" s="150"/>
      <c r="D61" s="150"/>
      <c r="E61" s="150"/>
      <c r="F61" s="150"/>
      <c r="G61" s="150"/>
      <c r="H61" s="150"/>
      <c r="I61" s="150"/>
      <c r="J61" s="150"/>
      <c r="K61" s="150"/>
      <c r="L61" s="150"/>
      <c r="M61" s="150"/>
      <c r="N61" s="150"/>
      <c r="O61" s="150"/>
      <c r="P61" s="150"/>
      <c r="Q61" s="150"/>
      <c r="R61" s="150"/>
      <c r="Z61" s="168"/>
    </row>
    <row r="62" spans="1:40" s="161" customFormat="1" ht="20" customHeight="1" x14ac:dyDescent="0.15">
      <c r="A62" s="148"/>
      <c r="B62" s="150"/>
      <c r="C62" s="150"/>
      <c r="D62" s="150"/>
      <c r="E62" s="150"/>
      <c r="F62" s="150"/>
      <c r="G62" s="150"/>
      <c r="H62" s="150"/>
      <c r="I62" s="150"/>
      <c r="J62" s="150"/>
      <c r="K62" s="150"/>
      <c r="L62" s="150"/>
      <c r="M62" s="150"/>
      <c r="N62" s="150"/>
      <c r="O62" s="150"/>
      <c r="P62" s="150"/>
      <c r="Q62" s="150"/>
      <c r="R62" s="150"/>
      <c r="Z62" s="168"/>
    </row>
    <row r="63" spans="1:40" s="161" customFormat="1" ht="20" customHeight="1" x14ac:dyDescent="0.15">
      <c r="A63" s="150"/>
      <c r="B63" s="150"/>
      <c r="C63" s="150"/>
      <c r="D63" s="150"/>
      <c r="E63" s="150"/>
      <c r="F63" s="150"/>
      <c r="G63" s="150"/>
      <c r="H63" s="150"/>
      <c r="I63" s="150"/>
      <c r="J63" s="150"/>
      <c r="K63" s="150"/>
      <c r="L63" s="150"/>
      <c r="M63" s="150"/>
      <c r="N63" s="150"/>
      <c r="O63" s="150"/>
      <c r="P63" s="150"/>
      <c r="Q63" s="150"/>
      <c r="R63" s="150"/>
      <c r="Z63" s="168"/>
    </row>
    <row r="64" spans="1:40" s="161" customFormat="1" ht="20" customHeight="1" x14ac:dyDescent="0.15">
      <c r="A64" s="150"/>
      <c r="B64" s="150"/>
      <c r="C64" s="150"/>
      <c r="D64" s="150"/>
      <c r="E64" s="150"/>
      <c r="F64" s="150"/>
      <c r="G64" s="150"/>
      <c r="H64" s="150"/>
      <c r="I64" s="150"/>
      <c r="J64" s="150"/>
      <c r="K64" s="150"/>
      <c r="L64" s="150"/>
      <c r="M64" s="150"/>
      <c r="N64" s="150"/>
      <c r="O64" s="150"/>
      <c r="P64" s="150"/>
      <c r="Q64" s="150"/>
      <c r="R64" s="150"/>
      <c r="Z64" s="168"/>
    </row>
    <row r="65" spans="1:26" s="161" customFormat="1" ht="32" customHeight="1" x14ac:dyDescent="0.15">
      <c r="A65" s="150"/>
      <c r="B65" s="150"/>
      <c r="C65" s="150"/>
      <c r="D65" s="150"/>
      <c r="E65" s="150"/>
      <c r="F65" s="150"/>
      <c r="G65" s="150"/>
      <c r="H65" s="150"/>
      <c r="I65" s="150"/>
      <c r="J65" s="150"/>
      <c r="K65" s="150"/>
      <c r="L65" s="150"/>
      <c r="M65" s="150"/>
      <c r="N65" s="150"/>
      <c r="O65" s="150"/>
      <c r="P65" s="150"/>
      <c r="Q65" s="150"/>
      <c r="R65" s="150"/>
      <c r="Z65" s="168"/>
    </row>
    <row r="66" spans="1:26" ht="32" customHeight="1" x14ac:dyDescent="0.15">
      <c r="S66" s="161"/>
      <c r="T66" s="161"/>
    </row>
    <row r="67" spans="1:26" ht="32" customHeight="1" x14ac:dyDescent="0.15">
      <c r="S67" s="161"/>
      <c r="T67" s="161"/>
    </row>
    <row r="68" spans="1:26" ht="32" customHeight="1" x14ac:dyDescent="0.15">
      <c r="A68" s="148"/>
      <c r="S68" s="161"/>
      <c r="T68" s="161"/>
    </row>
    <row r="69" spans="1:26" ht="20" customHeight="1" x14ac:dyDescent="0.15">
      <c r="A69" s="148"/>
      <c r="S69" s="161"/>
      <c r="T69" s="161"/>
    </row>
    <row r="70" spans="1:26" ht="20" customHeight="1" x14ac:dyDescent="0.15">
      <c r="A70" s="148"/>
      <c r="S70" s="161"/>
      <c r="T70" s="161"/>
    </row>
    <row r="71" spans="1:26" ht="20" customHeight="1" x14ac:dyDescent="0.15">
      <c r="A71" s="148"/>
      <c r="S71" s="161"/>
      <c r="T71" s="161"/>
    </row>
    <row r="72" spans="1:26" ht="16" x14ac:dyDescent="0.15">
      <c r="A72" s="148"/>
      <c r="S72" s="161"/>
      <c r="T72" s="161"/>
    </row>
    <row r="73" spans="1:26" ht="16" x14ac:dyDescent="0.15">
      <c r="A73" s="148"/>
      <c r="S73" s="161"/>
      <c r="T73" s="161"/>
    </row>
    <row r="74" spans="1:26" ht="16" x14ac:dyDescent="0.15">
      <c r="A74" s="148"/>
      <c r="S74" s="161"/>
      <c r="T74" s="161"/>
    </row>
    <row r="75" spans="1:26" ht="16" x14ac:dyDescent="0.15">
      <c r="A75" s="182"/>
      <c r="S75" s="161"/>
      <c r="T75" s="161"/>
    </row>
    <row r="76" spans="1:26" ht="16" x14ac:dyDescent="0.15">
      <c r="A76" s="175"/>
      <c r="S76" s="161"/>
      <c r="T76" s="161"/>
    </row>
    <row r="77" spans="1:26" x14ac:dyDescent="0.15">
      <c r="S77" s="161"/>
      <c r="T77" s="161"/>
    </row>
    <row r="78" spans="1:26" x14ac:dyDescent="0.15">
      <c r="S78" s="161"/>
      <c r="T78" s="161"/>
    </row>
    <row r="79" spans="1:26" x14ac:dyDescent="0.15">
      <c r="S79" s="161"/>
      <c r="T79" s="161"/>
    </row>
    <row r="80" spans="1:26" x14ac:dyDescent="0.15">
      <c r="S80" s="161"/>
      <c r="T80" s="161"/>
    </row>
    <row r="81" spans="19:20" x14ac:dyDescent="0.15">
      <c r="S81" s="161"/>
      <c r="T81" s="161"/>
    </row>
    <row r="82" spans="19:20" x14ac:dyDescent="0.15">
      <c r="S82" s="161"/>
      <c r="T82" s="161"/>
    </row>
    <row r="83" spans="19:20" x14ac:dyDescent="0.15">
      <c r="S83" s="161"/>
      <c r="T83" s="161"/>
    </row>
    <row r="84" spans="19:20" x14ac:dyDescent="0.15">
      <c r="S84" s="161"/>
      <c r="T84" s="161"/>
    </row>
    <row r="85" spans="19:20" x14ac:dyDescent="0.15">
      <c r="S85" s="161"/>
      <c r="T85" s="161"/>
    </row>
    <row r="86" spans="19:20" x14ac:dyDescent="0.15">
      <c r="S86" s="161"/>
      <c r="T86" s="161"/>
    </row>
    <row r="87" spans="19:20" x14ac:dyDescent="0.15">
      <c r="S87" s="161"/>
      <c r="T87" s="161"/>
    </row>
    <row r="88" spans="19:20" x14ac:dyDescent="0.15">
      <c r="S88" s="161"/>
      <c r="T88" s="161"/>
    </row>
    <row r="89" spans="19:20" x14ac:dyDescent="0.15">
      <c r="S89" s="161"/>
      <c r="T89" s="161"/>
    </row>
    <row r="90" spans="19:20" x14ac:dyDescent="0.15">
      <c r="S90" s="161"/>
      <c r="T90" s="161"/>
    </row>
    <row r="91" spans="19:20" x14ac:dyDescent="0.15">
      <c r="S91" s="161"/>
      <c r="T91" s="161"/>
    </row>
    <row r="92" spans="19:20" x14ac:dyDescent="0.15">
      <c r="S92" s="161"/>
      <c r="T92" s="161"/>
    </row>
    <row r="93" spans="19:20" x14ac:dyDescent="0.15">
      <c r="S93" s="161"/>
      <c r="T93" s="161"/>
    </row>
    <row r="94" spans="19:20" x14ac:dyDescent="0.15">
      <c r="S94" s="161"/>
      <c r="T94" s="161"/>
    </row>
    <row r="95" spans="19:20" x14ac:dyDescent="0.15">
      <c r="S95" s="161"/>
      <c r="T95" s="161"/>
    </row>
    <row r="96" spans="19:20" x14ac:dyDescent="0.15">
      <c r="S96" s="161"/>
      <c r="T96" s="161"/>
    </row>
    <row r="97" spans="19:20" x14ac:dyDescent="0.15">
      <c r="S97" s="161"/>
      <c r="T97" s="161"/>
    </row>
    <row r="98" spans="19:20" x14ac:dyDescent="0.15">
      <c r="S98" s="161"/>
      <c r="T98" s="161"/>
    </row>
    <row r="99" spans="19:20" x14ac:dyDescent="0.15">
      <c r="S99" s="161"/>
      <c r="T99" s="161"/>
    </row>
    <row r="100" spans="19:20" x14ac:dyDescent="0.15">
      <c r="S100" s="161"/>
      <c r="T100" s="161"/>
    </row>
    <row r="101" spans="19:20" x14ac:dyDescent="0.15">
      <c r="S101" s="161"/>
      <c r="T101" s="161"/>
    </row>
    <row r="102" spans="19:20" x14ac:dyDescent="0.15">
      <c r="S102" s="161"/>
      <c r="T102" s="161"/>
    </row>
    <row r="103" spans="19:20" x14ac:dyDescent="0.15">
      <c r="S103" s="161"/>
      <c r="T103" s="161"/>
    </row>
    <row r="104" spans="19:20" x14ac:dyDescent="0.15">
      <c r="S104" s="161"/>
      <c r="T104" s="161"/>
    </row>
    <row r="105" spans="19:20" x14ac:dyDescent="0.15">
      <c r="S105" s="161"/>
      <c r="T105" s="161"/>
    </row>
    <row r="106" spans="19:20" x14ac:dyDescent="0.15">
      <c r="S106" s="161"/>
      <c r="T106" s="161"/>
    </row>
    <row r="107" spans="19:20" x14ac:dyDescent="0.15">
      <c r="S107" s="161"/>
      <c r="T107" s="161"/>
    </row>
    <row r="108" spans="19:20" x14ac:dyDescent="0.15">
      <c r="S108" s="161"/>
      <c r="T108" s="161"/>
    </row>
    <row r="109" spans="19:20" x14ac:dyDescent="0.15">
      <c r="S109" s="161"/>
      <c r="T109" s="161"/>
    </row>
    <row r="110" spans="19:20" x14ac:dyDescent="0.15">
      <c r="S110" s="161"/>
      <c r="T110" s="161"/>
    </row>
    <row r="111" spans="19:20" x14ac:dyDescent="0.15">
      <c r="S111" s="161"/>
      <c r="T111" s="161"/>
    </row>
    <row r="112" spans="19:20" x14ac:dyDescent="0.15">
      <c r="S112" s="161"/>
      <c r="T112" s="161"/>
    </row>
    <row r="113" spans="19:20" x14ac:dyDescent="0.15">
      <c r="S113" s="161"/>
      <c r="T113" s="161"/>
    </row>
    <row r="114" spans="19:20" x14ac:dyDescent="0.15">
      <c r="S114" s="161"/>
      <c r="T114" s="161"/>
    </row>
    <row r="115" spans="19:20" x14ac:dyDescent="0.15">
      <c r="S115" s="161"/>
      <c r="T115" s="161"/>
    </row>
    <row r="116" spans="19:20" x14ac:dyDescent="0.15">
      <c r="S116" s="161"/>
      <c r="T116" s="161"/>
    </row>
    <row r="117" spans="19:20" x14ac:dyDescent="0.15">
      <c r="S117" s="161"/>
      <c r="T117" s="161"/>
    </row>
    <row r="118" spans="19:20" x14ac:dyDescent="0.15">
      <c r="S118" s="161"/>
      <c r="T118" s="161"/>
    </row>
    <row r="119" spans="19:20" x14ac:dyDescent="0.15">
      <c r="S119" s="161"/>
      <c r="T119" s="161"/>
    </row>
    <row r="120" spans="19:20" x14ac:dyDescent="0.15">
      <c r="S120" s="161"/>
      <c r="T120" s="161"/>
    </row>
    <row r="121" spans="19:20" x14ac:dyDescent="0.15">
      <c r="S121" s="161"/>
      <c r="T121" s="161"/>
    </row>
    <row r="122" spans="19:20" x14ac:dyDescent="0.15">
      <c r="S122" s="161"/>
      <c r="T122" s="161"/>
    </row>
    <row r="123" spans="19:20" x14ac:dyDescent="0.15">
      <c r="S123" s="161"/>
      <c r="T123" s="161"/>
    </row>
    <row r="124" spans="19:20" x14ac:dyDescent="0.15">
      <c r="S124" s="161"/>
      <c r="T124" s="161"/>
    </row>
    <row r="125" spans="19:20" x14ac:dyDescent="0.15">
      <c r="S125" s="161"/>
      <c r="T125" s="161"/>
    </row>
    <row r="126" spans="19:20" x14ac:dyDescent="0.15">
      <c r="S126" s="161"/>
      <c r="T126" s="161"/>
    </row>
    <row r="127" spans="19:20" x14ac:dyDescent="0.15">
      <c r="S127" s="161"/>
      <c r="T127" s="161"/>
    </row>
    <row r="128" spans="19:20" x14ac:dyDescent="0.15">
      <c r="S128" s="161"/>
      <c r="T128" s="161"/>
    </row>
    <row r="129" spans="19:20" x14ac:dyDescent="0.15">
      <c r="S129" s="161"/>
      <c r="T129" s="161"/>
    </row>
    <row r="130" spans="19:20" x14ac:dyDescent="0.15">
      <c r="S130" s="161"/>
      <c r="T130" s="161"/>
    </row>
    <row r="131" spans="19:20" x14ac:dyDescent="0.15">
      <c r="S131" s="161"/>
      <c r="T131" s="161"/>
    </row>
    <row r="132" spans="19:20" x14ac:dyDescent="0.15">
      <c r="S132" s="161"/>
      <c r="T132" s="161"/>
    </row>
    <row r="133" spans="19:20" x14ac:dyDescent="0.15">
      <c r="S133" s="161"/>
      <c r="T133" s="161"/>
    </row>
    <row r="134" spans="19:20" x14ac:dyDescent="0.15">
      <c r="S134" s="161"/>
      <c r="T134" s="161"/>
    </row>
    <row r="135" spans="19:20" x14ac:dyDescent="0.15">
      <c r="S135" s="161"/>
      <c r="T135" s="161"/>
    </row>
    <row r="136" spans="19:20" x14ac:dyDescent="0.15">
      <c r="S136" s="161"/>
      <c r="T136" s="161"/>
    </row>
    <row r="137" spans="19:20" x14ac:dyDescent="0.15">
      <c r="S137" s="161"/>
      <c r="T137" s="161"/>
    </row>
    <row r="138" spans="19:20" x14ac:dyDescent="0.15">
      <c r="S138" s="161"/>
      <c r="T138" s="161"/>
    </row>
    <row r="139" spans="19:20" x14ac:dyDescent="0.15">
      <c r="S139" s="161"/>
      <c r="T139" s="161"/>
    </row>
    <row r="140" spans="19:20" x14ac:dyDescent="0.15">
      <c r="S140" s="161"/>
      <c r="T140" s="161"/>
    </row>
    <row r="141" spans="19:20" x14ac:dyDescent="0.15">
      <c r="S141" s="161"/>
      <c r="T141" s="161"/>
    </row>
    <row r="142" spans="19:20" x14ac:dyDescent="0.15">
      <c r="S142" s="161"/>
      <c r="T142" s="161"/>
    </row>
    <row r="143" spans="19:20" x14ac:dyDescent="0.15">
      <c r="S143" s="161"/>
      <c r="T143" s="161"/>
    </row>
    <row r="144" spans="19:20" x14ac:dyDescent="0.15">
      <c r="S144" s="161"/>
      <c r="T144" s="161"/>
    </row>
    <row r="145" spans="19:20" x14ac:dyDescent="0.15">
      <c r="S145" s="161"/>
      <c r="T145" s="161"/>
    </row>
    <row r="146" spans="19:20" x14ac:dyDescent="0.15">
      <c r="S146" s="161"/>
      <c r="T146" s="161"/>
    </row>
    <row r="147" spans="19:20" x14ac:dyDescent="0.15">
      <c r="S147" s="161"/>
      <c r="T147" s="161"/>
    </row>
    <row r="148" spans="19:20" x14ac:dyDescent="0.15">
      <c r="S148" s="161"/>
      <c r="T148" s="161"/>
    </row>
    <row r="149" spans="19:20" x14ac:dyDescent="0.15">
      <c r="S149" s="161"/>
      <c r="T149" s="161"/>
    </row>
    <row r="150" spans="19:20" x14ac:dyDescent="0.15">
      <c r="S150" s="161"/>
      <c r="T150" s="161"/>
    </row>
    <row r="151" spans="19:20" x14ac:dyDescent="0.15">
      <c r="S151" s="161"/>
      <c r="T151" s="161"/>
    </row>
    <row r="152" spans="19:20" x14ac:dyDescent="0.15">
      <c r="S152" s="161"/>
      <c r="T152" s="161"/>
    </row>
    <row r="153" spans="19:20" x14ac:dyDescent="0.15">
      <c r="S153" s="161"/>
      <c r="T153" s="161"/>
    </row>
    <row r="154" spans="19:20" x14ac:dyDescent="0.15">
      <c r="S154" s="161"/>
      <c r="T154" s="161"/>
    </row>
    <row r="155" spans="19:20" x14ac:dyDescent="0.15">
      <c r="S155" s="161"/>
      <c r="T155" s="161"/>
    </row>
    <row r="156" spans="19:20" x14ac:dyDescent="0.15">
      <c r="S156" s="161"/>
      <c r="T156" s="161"/>
    </row>
    <row r="157" spans="19:20" x14ac:dyDescent="0.15">
      <c r="S157" s="161"/>
      <c r="T157" s="161"/>
    </row>
    <row r="158" spans="19:20" x14ac:dyDescent="0.15">
      <c r="S158" s="161"/>
      <c r="T158" s="161"/>
    </row>
    <row r="159" spans="19:20" x14ac:dyDescent="0.15">
      <c r="S159" s="161"/>
      <c r="T159" s="161"/>
    </row>
    <row r="160" spans="19:20" x14ac:dyDescent="0.15">
      <c r="S160" s="161"/>
      <c r="T160" s="161"/>
    </row>
    <row r="161" spans="19:20" x14ac:dyDescent="0.15">
      <c r="S161" s="161"/>
      <c r="T161" s="161"/>
    </row>
    <row r="162" spans="19:20" x14ac:dyDescent="0.15">
      <c r="S162" s="161"/>
      <c r="T162" s="161"/>
    </row>
    <row r="163" spans="19:20" x14ac:dyDescent="0.15">
      <c r="S163" s="161"/>
      <c r="T163" s="161"/>
    </row>
    <row r="164" spans="19:20" x14ac:dyDescent="0.15">
      <c r="S164" s="161"/>
      <c r="T164" s="161"/>
    </row>
    <row r="165" spans="19:20" x14ac:dyDescent="0.15">
      <c r="S165" s="161"/>
      <c r="T165" s="161"/>
    </row>
    <row r="166" spans="19:20" x14ac:dyDescent="0.15">
      <c r="S166" s="161"/>
      <c r="T166" s="161"/>
    </row>
    <row r="167" spans="19:20" x14ac:dyDescent="0.15">
      <c r="S167" s="161"/>
      <c r="T167" s="161"/>
    </row>
    <row r="168" spans="19:20" x14ac:dyDescent="0.15">
      <c r="S168" s="161"/>
      <c r="T168" s="161"/>
    </row>
    <row r="169" spans="19:20" x14ac:dyDescent="0.15">
      <c r="S169" s="161"/>
      <c r="T169" s="161"/>
    </row>
    <row r="170" spans="19:20" x14ac:dyDescent="0.15">
      <c r="S170" s="161"/>
      <c r="T170" s="161"/>
    </row>
    <row r="171" spans="19:20" x14ac:dyDescent="0.15">
      <c r="S171" s="161"/>
      <c r="T171" s="161"/>
    </row>
    <row r="172" spans="19:20" x14ac:dyDescent="0.15">
      <c r="S172" s="161"/>
      <c r="T172" s="161"/>
    </row>
    <row r="173" spans="19:20" x14ac:dyDescent="0.15">
      <c r="S173" s="161"/>
      <c r="T173" s="161"/>
    </row>
    <row r="174" spans="19:20" x14ac:dyDescent="0.15">
      <c r="S174" s="161"/>
      <c r="T174" s="161"/>
    </row>
    <row r="175" spans="19:20" x14ac:dyDescent="0.15">
      <c r="S175" s="161"/>
      <c r="T175" s="161"/>
    </row>
    <row r="176" spans="19:20" x14ac:dyDescent="0.15">
      <c r="S176" s="161"/>
      <c r="T176" s="161"/>
    </row>
    <row r="177" spans="19:20" x14ac:dyDescent="0.15">
      <c r="S177" s="161"/>
      <c r="T177" s="161"/>
    </row>
    <row r="178" spans="19:20" x14ac:dyDescent="0.15">
      <c r="S178" s="161"/>
      <c r="T178" s="161"/>
    </row>
    <row r="179" spans="19:20" x14ac:dyDescent="0.15">
      <c r="S179" s="161"/>
      <c r="T179" s="161"/>
    </row>
    <row r="180" spans="19:20" x14ac:dyDescent="0.15">
      <c r="S180" s="161"/>
      <c r="T180" s="161"/>
    </row>
    <row r="181" spans="19:20" x14ac:dyDescent="0.15">
      <c r="S181" s="161"/>
      <c r="T181" s="161"/>
    </row>
    <row r="182" spans="19:20" x14ac:dyDescent="0.15">
      <c r="S182" s="161"/>
      <c r="T182" s="161"/>
    </row>
    <row r="183" spans="19:20" x14ac:dyDescent="0.15">
      <c r="S183" s="161"/>
      <c r="T183" s="161"/>
    </row>
    <row r="184" spans="19:20" x14ac:dyDescent="0.15">
      <c r="S184" s="161"/>
      <c r="T184" s="161"/>
    </row>
    <row r="185" spans="19:20" x14ac:dyDescent="0.15">
      <c r="S185" s="161"/>
      <c r="T185" s="161"/>
    </row>
    <row r="186" spans="19:20" x14ac:dyDescent="0.15">
      <c r="S186" s="161"/>
      <c r="T186" s="161"/>
    </row>
    <row r="187" spans="19:20" x14ac:dyDescent="0.15">
      <c r="S187" s="161"/>
      <c r="T187" s="161"/>
    </row>
    <row r="188" spans="19:20" x14ac:dyDescent="0.15">
      <c r="S188" s="161"/>
      <c r="T188" s="161"/>
    </row>
    <row r="189" spans="19:20" x14ac:dyDescent="0.15">
      <c r="S189" s="161"/>
      <c r="T189" s="161"/>
    </row>
    <row r="190" spans="19:20" x14ac:dyDescent="0.15">
      <c r="S190" s="161"/>
      <c r="T190" s="161"/>
    </row>
    <row r="191" spans="19:20" x14ac:dyDescent="0.15">
      <c r="S191" s="161"/>
      <c r="T191" s="161"/>
    </row>
    <row r="192" spans="19:20" x14ac:dyDescent="0.15">
      <c r="S192" s="161"/>
      <c r="T192" s="161"/>
    </row>
    <row r="193" spans="19:20" x14ac:dyDescent="0.15">
      <c r="S193" s="161"/>
      <c r="T193" s="161"/>
    </row>
    <row r="194" spans="19:20" x14ac:dyDescent="0.15">
      <c r="S194" s="161"/>
      <c r="T194" s="161"/>
    </row>
    <row r="195" spans="19:20" x14ac:dyDescent="0.15">
      <c r="S195" s="161"/>
      <c r="T195" s="161"/>
    </row>
    <row r="196" spans="19:20" x14ac:dyDescent="0.15">
      <c r="S196" s="161"/>
      <c r="T196" s="161"/>
    </row>
    <row r="197" spans="19:20" x14ac:dyDescent="0.15">
      <c r="S197" s="161"/>
      <c r="T197" s="161"/>
    </row>
    <row r="198" spans="19:20" x14ac:dyDescent="0.15">
      <c r="S198" s="161"/>
      <c r="T198" s="161"/>
    </row>
    <row r="199" spans="19:20" x14ac:dyDescent="0.15">
      <c r="S199" s="161"/>
      <c r="T199" s="161"/>
    </row>
    <row r="200" spans="19:20" x14ac:dyDescent="0.15">
      <c r="S200" s="161"/>
      <c r="T200" s="161"/>
    </row>
    <row r="201" spans="19:20" x14ac:dyDescent="0.15">
      <c r="S201" s="161"/>
      <c r="T201" s="161"/>
    </row>
    <row r="202" spans="19:20" x14ac:dyDescent="0.15">
      <c r="S202" s="161"/>
      <c r="T202" s="161"/>
    </row>
    <row r="203" spans="19:20" x14ac:dyDescent="0.15">
      <c r="S203" s="161"/>
      <c r="T203" s="161"/>
    </row>
    <row r="204" spans="19:20" x14ac:dyDescent="0.15">
      <c r="S204" s="161"/>
      <c r="T204" s="161"/>
    </row>
    <row r="205" spans="19:20" x14ac:dyDescent="0.15">
      <c r="S205" s="161"/>
      <c r="T205" s="161"/>
    </row>
    <row r="206" spans="19:20" x14ac:dyDescent="0.15">
      <c r="S206" s="161"/>
      <c r="T206" s="161"/>
    </row>
    <row r="207" spans="19:20" x14ac:dyDescent="0.15">
      <c r="S207" s="161"/>
      <c r="T207" s="161"/>
    </row>
    <row r="208" spans="19:20" x14ac:dyDescent="0.15">
      <c r="S208" s="161"/>
      <c r="T208" s="161"/>
    </row>
    <row r="209" spans="19:20" x14ac:dyDescent="0.15">
      <c r="S209" s="161"/>
      <c r="T209" s="161"/>
    </row>
    <row r="210" spans="19:20" x14ac:dyDescent="0.15">
      <c r="S210" s="161"/>
      <c r="T210" s="161"/>
    </row>
    <row r="211" spans="19:20" x14ac:dyDescent="0.15">
      <c r="S211" s="161"/>
      <c r="T211" s="161"/>
    </row>
    <row r="212" spans="19:20" x14ac:dyDescent="0.15">
      <c r="S212" s="161"/>
      <c r="T212" s="161"/>
    </row>
    <row r="213" spans="19:20" x14ac:dyDescent="0.15">
      <c r="S213" s="161"/>
      <c r="T213" s="161"/>
    </row>
    <row r="214" spans="19:20" x14ac:dyDescent="0.15">
      <c r="S214" s="161"/>
      <c r="T214" s="161"/>
    </row>
    <row r="215" spans="19:20" x14ac:dyDescent="0.15">
      <c r="S215" s="161"/>
      <c r="T215" s="161"/>
    </row>
    <row r="216" spans="19:20" x14ac:dyDescent="0.15">
      <c r="S216" s="161"/>
      <c r="T216" s="161"/>
    </row>
    <row r="217" spans="19:20" x14ac:dyDescent="0.15">
      <c r="S217" s="161"/>
      <c r="T217" s="161"/>
    </row>
    <row r="218" spans="19:20" x14ac:dyDescent="0.15">
      <c r="S218" s="161"/>
      <c r="T218" s="161"/>
    </row>
    <row r="219" spans="19:20" x14ac:dyDescent="0.15">
      <c r="S219" s="161"/>
      <c r="T219" s="161"/>
    </row>
    <row r="220" spans="19:20" x14ac:dyDescent="0.15">
      <c r="S220" s="161"/>
      <c r="T220" s="161"/>
    </row>
    <row r="221" spans="19:20" x14ac:dyDescent="0.15">
      <c r="S221" s="161"/>
      <c r="T221" s="161"/>
    </row>
    <row r="222" spans="19:20" x14ac:dyDescent="0.15">
      <c r="S222" s="161"/>
      <c r="T222" s="161"/>
    </row>
    <row r="223" spans="19:20" x14ac:dyDescent="0.15">
      <c r="S223" s="161"/>
      <c r="T223" s="161"/>
    </row>
    <row r="224" spans="19:20" x14ac:dyDescent="0.15">
      <c r="S224" s="161"/>
      <c r="T224" s="161"/>
    </row>
    <row r="225" spans="19:20" x14ac:dyDescent="0.15">
      <c r="S225" s="161"/>
      <c r="T225" s="161"/>
    </row>
    <row r="226" spans="19:20" x14ac:dyDescent="0.15">
      <c r="S226" s="161"/>
      <c r="T226" s="161"/>
    </row>
    <row r="227" spans="19:20" x14ac:dyDescent="0.15">
      <c r="S227" s="161"/>
      <c r="T227" s="161"/>
    </row>
    <row r="228" spans="19:20" x14ac:dyDescent="0.15">
      <c r="S228" s="161"/>
      <c r="T228" s="161"/>
    </row>
    <row r="229" spans="19:20" x14ac:dyDescent="0.15">
      <c r="S229" s="161"/>
      <c r="T229" s="161"/>
    </row>
    <row r="230" spans="19:20" x14ac:dyDescent="0.15">
      <c r="S230" s="161"/>
      <c r="T230" s="161"/>
    </row>
    <row r="231" spans="19:20" x14ac:dyDescent="0.15">
      <c r="S231" s="161"/>
      <c r="T231" s="161"/>
    </row>
    <row r="232" spans="19:20" x14ac:dyDescent="0.15">
      <c r="S232" s="161"/>
      <c r="T232" s="161"/>
    </row>
    <row r="233" spans="19:20" x14ac:dyDescent="0.15">
      <c r="S233" s="161"/>
      <c r="T233" s="161"/>
    </row>
    <row r="234" spans="19:20" x14ac:dyDescent="0.15">
      <c r="S234" s="161"/>
      <c r="T234" s="161"/>
    </row>
    <row r="235" spans="19:20" x14ac:dyDescent="0.15">
      <c r="S235" s="161"/>
      <c r="T235" s="161"/>
    </row>
    <row r="236" spans="19:20" x14ac:dyDescent="0.15">
      <c r="S236" s="161"/>
      <c r="T236" s="161"/>
    </row>
    <row r="237" spans="19:20" x14ac:dyDescent="0.15">
      <c r="S237" s="161"/>
      <c r="T237" s="161"/>
    </row>
    <row r="238" spans="19:20" x14ac:dyDescent="0.15">
      <c r="S238" s="161"/>
      <c r="T238" s="161"/>
    </row>
    <row r="239" spans="19:20" x14ac:dyDescent="0.15">
      <c r="S239" s="161"/>
      <c r="T239" s="161"/>
    </row>
    <row r="240" spans="19:20" x14ac:dyDescent="0.15">
      <c r="S240" s="161"/>
      <c r="T240" s="161"/>
    </row>
    <row r="241" spans="19:20" x14ac:dyDescent="0.15">
      <c r="S241" s="161"/>
      <c r="T241" s="161"/>
    </row>
    <row r="242" spans="19:20" x14ac:dyDescent="0.15">
      <c r="S242" s="161"/>
      <c r="T242" s="161"/>
    </row>
    <row r="243" spans="19:20" x14ac:dyDescent="0.15">
      <c r="S243" s="161"/>
      <c r="T243" s="161"/>
    </row>
    <row r="244" spans="19:20" x14ac:dyDescent="0.15">
      <c r="S244" s="161"/>
      <c r="T244" s="161"/>
    </row>
    <row r="245" spans="19:20" x14ac:dyDescent="0.15">
      <c r="S245" s="161"/>
      <c r="T245" s="161"/>
    </row>
    <row r="246" spans="19:20" x14ac:dyDescent="0.15">
      <c r="S246" s="161"/>
      <c r="T246" s="161"/>
    </row>
    <row r="247" spans="19:20" x14ac:dyDescent="0.15">
      <c r="S247" s="161"/>
      <c r="T247" s="161"/>
    </row>
    <row r="248" spans="19:20" x14ac:dyDescent="0.15">
      <c r="S248" s="161"/>
      <c r="T248" s="161"/>
    </row>
    <row r="249" spans="19:20" x14ac:dyDescent="0.15">
      <c r="S249" s="161"/>
      <c r="T249" s="161"/>
    </row>
    <row r="250" spans="19:20" x14ac:dyDescent="0.15">
      <c r="S250" s="161"/>
      <c r="T250" s="161"/>
    </row>
    <row r="251" spans="19:20" x14ac:dyDescent="0.15">
      <c r="S251" s="161"/>
      <c r="T251" s="161"/>
    </row>
    <row r="252" spans="19:20" x14ac:dyDescent="0.15">
      <c r="S252" s="161"/>
      <c r="T252" s="161"/>
    </row>
    <row r="253" spans="19:20" x14ac:dyDescent="0.15">
      <c r="S253" s="161"/>
      <c r="T253" s="161"/>
    </row>
    <row r="254" spans="19:20" x14ac:dyDescent="0.15">
      <c r="S254" s="161"/>
      <c r="T254" s="161"/>
    </row>
    <row r="255" spans="19:20" x14ac:dyDescent="0.15">
      <c r="S255" s="161"/>
      <c r="T255" s="161"/>
    </row>
    <row r="256" spans="19:20" x14ac:dyDescent="0.15">
      <c r="S256" s="161"/>
      <c r="T256" s="161"/>
    </row>
    <row r="257" spans="19:20" x14ac:dyDescent="0.15">
      <c r="S257" s="161"/>
      <c r="T257" s="161"/>
    </row>
    <row r="258" spans="19:20" x14ac:dyDescent="0.15">
      <c r="S258" s="161"/>
      <c r="T258" s="161"/>
    </row>
    <row r="259" spans="19:20" x14ac:dyDescent="0.15">
      <c r="S259" s="161"/>
      <c r="T259" s="161"/>
    </row>
    <row r="260" spans="19:20" x14ac:dyDescent="0.15">
      <c r="S260" s="161"/>
      <c r="T260" s="161"/>
    </row>
    <row r="261" spans="19:20" x14ac:dyDescent="0.15">
      <c r="S261" s="161"/>
      <c r="T261" s="161"/>
    </row>
    <row r="262" spans="19:20" x14ac:dyDescent="0.15">
      <c r="S262" s="161"/>
      <c r="T262" s="161"/>
    </row>
    <row r="263" spans="19:20" x14ac:dyDescent="0.15">
      <c r="S263" s="161"/>
      <c r="T263" s="161"/>
    </row>
    <row r="264" spans="19:20" x14ac:dyDescent="0.15">
      <c r="S264" s="161"/>
      <c r="T264" s="161"/>
    </row>
    <row r="265" spans="19:20" x14ac:dyDescent="0.15">
      <c r="S265" s="161"/>
      <c r="T265" s="161"/>
    </row>
    <row r="266" spans="19:20" x14ac:dyDescent="0.15">
      <c r="S266" s="161"/>
      <c r="T266" s="161"/>
    </row>
    <row r="267" spans="19:20" x14ac:dyDescent="0.15">
      <c r="S267" s="161"/>
      <c r="T267" s="161"/>
    </row>
    <row r="268" spans="19:20" x14ac:dyDescent="0.15">
      <c r="S268" s="161"/>
      <c r="T268" s="161"/>
    </row>
    <row r="269" spans="19:20" x14ac:dyDescent="0.15">
      <c r="S269" s="161"/>
      <c r="T269" s="161"/>
    </row>
    <row r="270" spans="19:20" x14ac:dyDescent="0.15">
      <c r="S270" s="161"/>
      <c r="T270" s="161"/>
    </row>
    <row r="271" spans="19:20" x14ac:dyDescent="0.15">
      <c r="S271" s="161"/>
      <c r="T271" s="161"/>
    </row>
    <row r="272" spans="19:20" x14ac:dyDescent="0.15">
      <c r="S272" s="161"/>
      <c r="T272" s="161"/>
    </row>
    <row r="273" spans="19:20" x14ac:dyDescent="0.15">
      <c r="S273" s="161"/>
      <c r="T273" s="161"/>
    </row>
    <row r="274" spans="19:20" x14ac:dyDescent="0.15">
      <c r="S274" s="161"/>
      <c r="T274" s="161"/>
    </row>
    <row r="275" spans="19:20" x14ac:dyDescent="0.15">
      <c r="S275" s="161"/>
      <c r="T275" s="161"/>
    </row>
    <row r="276" spans="19:20" x14ac:dyDescent="0.15">
      <c r="S276" s="161"/>
      <c r="T276" s="161"/>
    </row>
    <row r="277" spans="19:20" x14ac:dyDescent="0.15">
      <c r="S277" s="161"/>
      <c r="T277" s="161"/>
    </row>
    <row r="278" spans="19:20" x14ac:dyDescent="0.15">
      <c r="S278" s="161"/>
      <c r="T278" s="161"/>
    </row>
    <row r="279" spans="19:20" x14ac:dyDescent="0.15">
      <c r="S279" s="161"/>
      <c r="T279" s="161"/>
    </row>
    <row r="280" spans="19:20" x14ac:dyDescent="0.15">
      <c r="S280" s="161"/>
      <c r="T280" s="161"/>
    </row>
    <row r="281" spans="19:20" x14ac:dyDescent="0.15">
      <c r="S281" s="161"/>
      <c r="T281" s="161"/>
    </row>
    <row r="282" spans="19:20" x14ac:dyDescent="0.15">
      <c r="S282" s="161"/>
      <c r="T282" s="161"/>
    </row>
    <row r="283" spans="19:20" x14ac:dyDescent="0.15">
      <c r="S283" s="161"/>
      <c r="T283" s="161"/>
    </row>
    <row r="284" spans="19:20" x14ac:dyDescent="0.15">
      <c r="S284" s="161"/>
      <c r="T284" s="161"/>
    </row>
    <row r="285" spans="19:20" x14ac:dyDescent="0.15">
      <c r="S285" s="161"/>
      <c r="T285" s="161"/>
    </row>
    <row r="286" spans="19:20" x14ac:dyDescent="0.15">
      <c r="S286" s="161"/>
      <c r="T286" s="161"/>
    </row>
    <row r="287" spans="19:20" x14ac:dyDescent="0.15">
      <c r="S287" s="161"/>
      <c r="T287" s="161"/>
    </row>
    <row r="288" spans="19:20" x14ac:dyDescent="0.15">
      <c r="S288" s="161"/>
      <c r="T288" s="161"/>
    </row>
    <row r="289" spans="19:20" x14ac:dyDescent="0.15">
      <c r="S289" s="161"/>
      <c r="T289" s="161"/>
    </row>
    <row r="290" spans="19:20" x14ac:dyDescent="0.15">
      <c r="S290" s="161"/>
      <c r="T290" s="161"/>
    </row>
    <row r="291" spans="19:20" x14ac:dyDescent="0.15">
      <c r="S291" s="161"/>
      <c r="T291" s="161"/>
    </row>
    <row r="292" spans="19:20" x14ac:dyDescent="0.15">
      <c r="S292" s="161"/>
      <c r="T292" s="161"/>
    </row>
    <row r="293" spans="19:20" x14ac:dyDescent="0.15">
      <c r="S293" s="161"/>
      <c r="T293" s="161"/>
    </row>
    <row r="294" spans="19:20" x14ac:dyDescent="0.15">
      <c r="S294" s="161"/>
      <c r="T294" s="161"/>
    </row>
    <row r="295" spans="19:20" x14ac:dyDescent="0.15">
      <c r="S295" s="161"/>
      <c r="T295" s="161"/>
    </row>
    <row r="296" spans="19:20" x14ac:dyDescent="0.15">
      <c r="S296" s="161"/>
      <c r="T296" s="161"/>
    </row>
    <row r="297" spans="19:20" x14ac:dyDescent="0.15">
      <c r="S297" s="161"/>
      <c r="T297" s="161"/>
    </row>
    <row r="298" spans="19:20" x14ac:dyDescent="0.15">
      <c r="S298" s="161"/>
      <c r="T298" s="161"/>
    </row>
    <row r="299" spans="19:20" x14ac:dyDescent="0.15">
      <c r="S299" s="161"/>
      <c r="T299" s="161"/>
    </row>
    <row r="300" spans="19:20" x14ac:dyDescent="0.15">
      <c r="S300" s="161"/>
      <c r="T300" s="161"/>
    </row>
    <row r="301" spans="19:20" x14ac:dyDescent="0.15">
      <c r="S301" s="161"/>
      <c r="T301" s="161"/>
    </row>
    <row r="302" spans="19:20" x14ac:dyDescent="0.15">
      <c r="S302" s="161"/>
      <c r="T302" s="161"/>
    </row>
    <row r="303" spans="19:20" x14ac:dyDescent="0.15">
      <c r="S303" s="161"/>
      <c r="T303" s="161"/>
    </row>
    <row r="304" spans="19:20" x14ac:dyDescent="0.15">
      <c r="S304" s="161"/>
      <c r="T304" s="161"/>
    </row>
    <row r="305" spans="19:20" x14ac:dyDescent="0.15">
      <c r="S305" s="161"/>
      <c r="T305" s="161"/>
    </row>
    <row r="306" spans="19:20" x14ac:dyDescent="0.15">
      <c r="S306" s="161"/>
      <c r="T306" s="161"/>
    </row>
    <row r="307" spans="19:20" x14ac:dyDescent="0.15">
      <c r="S307" s="161"/>
      <c r="T307" s="161"/>
    </row>
    <row r="308" spans="19:20" x14ac:dyDescent="0.15">
      <c r="S308" s="161"/>
      <c r="T308" s="161"/>
    </row>
    <row r="309" spans="19:20" x14ac:dyDescent="0.15">
      <c r="S309" s="161"/>
      <c r="T309" s="161"/>
    </row>
    <row r="310" spans="19:20" x14ac:dyDescent="0.15">
      <c r="S310" s="161"/>
      <c r="T310" s="161"/>
    </row>
    <row r="311" spans="19:20" x14ac:dyDescent="0.15">
      <c r="S311" s="161"/>
      <c r="T311" s="161"/>
    </row>
    <row r="312" spans="19:20" x14ac:dyDescent="0.15">
      <c r="S312" s="161"/>
      <c r="T312" s="161"/>
    </row>
    <row r="313" spans="19:20" x14ac:dyDescent="0.15">
      <c r="S313" s="161"/>
      <c r="T313" s="161"/>
    </row>
    <row r="314" spans="19:20" x14ac:dyDescent="0.15">
      <c r="S314" s="161"/>
      <c r="T314" s="161"/>
    </row>
    <row r="315" spans="19:20" x14ac:dyDescent="0.15">
      <c r="S315" s="161"/>
      <c r="T315" s="161"/>
    </row>
    <row r="316" spans="19:20" x14ac:dyDescent="0.15">
      <c r="S316" s="161"/>
      <c r="T316" s="161"/>
    </row>
    <row r="317" spans="19:20" x14ac:dyDescent="0.15">
      <c r="S317" s="161"/>
      <c r="T317" s="161"/>
    </row>
    <row r="318" spans="19:20" x14ac:dyDescent="0.15">
      <c r="S318" s="161"/>
      <c r="T318" s="161"/>
    </row>
    <row r="319" spans="19:20" x14ac:dyDescent="0.15">
      <c r="S319" s="161"/>
      <c r="T319" s="161"/>
    </row>
    <row r="320" spans="19:20" x14ac:dyDescent="0.15">
      <c r="S320" s="161"/>
      <c r="T320" s="161"/>
    </row>
    <row r="321" spans="19:20" x14ac:dyDescent="0.15">
      <c r="S321" s="161"/>
      <c r="T321" s="161"/>
    </row>
    <row r="322" spans="19:20" x14ac:dyDescent="0.15">
      <c r="S322" s="161"/>
      <c r="T322" s="161"/>
    </row>
    <row r="323" spans="19:20" x14ac:dyDescent="0.15">
      <c r="S323" s="161"/>
      <c r="T323" s="161"/>
    </row>
    <row r="324" spans="19:20" x14ac:dyDescent="0.15">
      <c r="S324" s="161"/>
      <c r="T324" s="161"/>
    </row>
    <row r="325" spans="19:20" x14ac:dyDescent="0.15">
      <c r="S325" s="161"/>
      <c r="T325" s="161"/>
    </row>
    <row r="326" spans="19:20" x14ac:dyDescent="0.15">
      <c r="S326" s="161"/>
      <c r="T326" s="161"/>
    </row>
    <row r="327" spans="19:20" x14ac:dyDescent="0.15">
      <c r="S327" s="161"/>
      <c r="T327" s="161"/>
    </row>
    <row r="328" spans="19:20" x14ac:dyDescent="0.15">
      <c r="S328" s="161"/>
      <c r="T328" s="161"/>
    </row>
    <row r="329" spans="19:20" x14ac:dyDescent="0.15">
      <c r="S329" s="161"/>
      <c r="T329" s="161"/>
    </row>
    <row r="330" spans="19:20" x14ac:dyDescent="0.15">
      <c r="S330" s="161"/>
      <c r="T330" s="161"/>
    </row>
    <row r="331" spans="19:20" x14ac:dyDescent="0.15">
      <c r="S331" s="161"/>
      <c r="T331" s="161"/>
    </row>
    <row r="332" spans="19:20" x14ac:dyDescent="0.15">
      <c r="S332" s="161"/>
      <c r="T332" s="161"/>
    </row>
    <row r="333" spans="19:20" x14ac:dyDescent="0.15">
      <c r="S333" s="161"/>
      <c r="T333" s="161"/>
    </row>
    <row r="334" spans="19:20" x14ac:dyDescent="0.15">
      <c r="S334" s="161"/>
      <c r="T334" s="161"/>
    </row>
    <row r="335" spans="19:20" x14ac:dyDescent="0.15">
      <c r="S335" s="161"/>
      <c r="T335" s="161"/>
    </row>
    <row r="336" spans="19:20" x14ac:dyDescent="0.15">
      <c r="S336" s="161"/>
      <c r="T336" s="161"/>
    </row>
    <row r="337" spans="19:20" x14ac:dyDescent="0.15">
      <c r="S337" s="161"/>
      <c r="T337" s="161"/>
    </row>
    <row r="338" spans="19:20" x14ac:dyDescent="0.15">
      <c r="S338" s="161"/>
      <c r="T338" s="161"/>
    </row>
    <row r="339" spans="19:20" x14ac:dyDescent="0.15">
      <c r="S339" s="161"/>
      <c r="T339" s="161"/>
    </row>
    <row r="340" spans="19:20" x14ac:dyDescent="0.15">
      <c r="S340" s="161"/>
      <c r="T340" s="161"/>
    </row>
    <row r="341" spans="19:20" x14ac:dyDescent="0.15">
      <c r="S341" s="161"/>
      <c r="T341" s="161"/>
    </row>
    <row r="342" spans="19:20" x14ac:dyDescent="0.15">
      <c r="S342" s="161"/>
      <c r="T342" s="161"/>
    </row>
    <row r="343" spans="19:20" x14ac:dyDescent="0.15">
      <c r="S343" s="161"/>
      <c r="T343" s="161"/>
    </row>
    <row r="344" spans="19:20" x14ac:dyDescent="0.15">
      <c r="S344" s="161"/>
      <c r="T344" s="161"/>
    </row>
    <row r="345" spans="19:20" x14ac:dyDescent="0.15">
      <c r="S345" s="161"/>
      <c r="T345" s="161"/>
    </row>
    <row r="346" spans="19:20" x14ac:dyDescent="0.15">
      <c r="S346" s="161"/>
      <c r="T346" s="161"/>
    </row>
    <row r="347" spans="19:20" x14ac:dyDescent="0.15">
      <c r="S347" s="161"/>
      <c r="T347" s="161"/>
    </row>
    <row r="348" spans="19:20" x14ac:dyDescent="0.15">
      <c r="S348" s="161"/>
      <c r="T348" s="161"/>
    </row>
    <row r="349" spans="19:20" x14ac:dyDescent="0.15">
      <c r="S349" s="161"/>
      <c r="T349" s="161"/>
    </row>
    <row r="350" spans="19:20" x14ac:dyDescent="0.15">
      <c r="S350" s="161"/>
      <c r="T350" s="161"/>
    </row>
    <row r="351" spans="19:20" x14ac:dyDescent="0.15">
      <c r="S351" s="161"/>
      <c r="T351" s="161"/>
    </row>
    <row r="352" spans="19:20" x14ac:dyDescent="0.15">
      <c r="S352" s="161"/>
      <c r="T352" s="161"/>
    </row>
    <row r="353" spans="19:20" x14ac:dyDescent="0.15">
      <c r="S353" s="161"/>
      <c r="T353" s="161"/>
    </row>
    <row r="354" spans="19:20" x14ac:dyDescent="0.15">
      <c r="S354" s="161"/>
      <c r="T354" s="161"/>
    </row>
    <row r="355" spans="19:20" x14ac:dyDescent="0.15">
      <c r="S355" s="161"/>
      <c r="T355" s="161"/>
    </row>
    <row r="356" spans="19:20" x14ac:dyDescent="0.15">
      <c r="S356" s="161"/>
      <c r="T356" s="161"/>
    </row>
    <row r="357" spans="19:20" x14ac:dyDescent="0.15">
      <c r="S357" s="161"/>
      <c r="T357" s="161"/>
    </row>
    <row r="358" spans="19:20" x14ac:dyDescent="0.15">
      <c r="S358" s="161"/>
      <c r="T358" s="161"/>
    </row>
    <row r="359" spans="19:20" x14ac:dyDescent="0.15">
      <c r="S359" s="161"/>
      <c r="T359" s="161"/>
    </row>
    <row r="360" spans="19:20" x14ac:dyDescent="0.15">
      <c r="S360" s="161"/>
      <c r="T360" s="161"/>
    </row>
    <row r="361" spans="19:20" x14ac:dyDescent="0.15">
      <c r="S361" s="161"/>
      <c r="T361" s="161"/>
    </row>
    <row r="362" spans="19:20" x14ac:dyDescent="0.15">
      <c r="S362" s="161"/>
      <c r="T362" s="161"/>
    </row>
    <row r="363" spans="19:20" x14ac:dyDescent="0.15">
      <c r="S363" s="161"/>
      <c r="T363" s="161"/>
    </row>
    <row r="364" spans="19:20" x14ac:dyDescent="0.15">
      <c r="S364" s="161"/>
      <c r="T364" s="161"/>
    </row>
    <row r="365" spans="19:20" x14ac:dyDescent="0.15">
      <c r="S365" s="161"/>
      <c r="T365" s="161"/>
    </row>
    <row r="366" spans="19:20" x14ac:dyDescent="0.15">
      <c r="S366" s="161"/>
      <c r="T366" s="161"/>
    </row>
    <row r="367" spans="19:20" x14ac:dyDescent="0.15">
      <c r="S367" s="161"/>
      <c r="T367" s="161"/>
    </row>
    <row r="368" spans="19:20" x14ac:dyDescent="0.15">
      <c r="S368" s="161"/>
      <c r="T368" s="161"/>
    </row>
    <row r="369" spans="19:20" x14ac:dyDescent="0.15">
      <c r="S369" s="161"/>
      <c r="T369" s="161"/>
    </row>
    <row r="370" spans="19:20" x14ac:dyDescent="0.15">
      <c r="S370" s="161"/>
      <c r="T370" s="161"/>
    </row>
    <row r="371" spans="19:20" x14ac:dyDescent="0.15">
      <c r="S371" s="161"/>
      <c r="T371" s="161"/>
    </row>
    <row r="372" spans="19:20" x14ac:dyDescent="0.15">
      <c r="S372" s="161"/>
      <c r="T372" s="161"/>
    </row>
    <row r="373" spans="19:20" x14ac:dyDescent="0.15">
      <c r="S373" s="161"/>
      <c r="T373" s="161"/>
    </row>
    <row r="374" spans="19:20" x14ac:dyDescent="0.15">
      <c r="S374" s="161"/>
      <c r="T374" s="161"/>
    </row>
    <row r="375" spans="19:20" x14ac:dyDescent="0.15">
      <c r="S375" s="161"/>
      <c r="T375" s="161"/>
    </row>
    <row r="376" spans="19:20" x14ac:dyDescent="0.15">
      <c r="S376" s="161"/>
      <c r="T376" s="161"/>
    </row>
    <row r="377" spans="19:20" x14ac:dyDescent="0.15">
      <c r="S377" s="161"/>
      <c r="T377" s="161"/>
    </row>
    <row r="378" spans="19:20" x14ac:dyDescent="0.15">
      <c r="S378" s="161"/>
      <c r="T378" s="161"/>
    </row>
    <row r="379" spans="19:20" x14ac:dyDescent="0.15">
      <c r="S379" s="161"/>
      <c r="T379" s="161"/>
    </row>
    <row r="380" spans="19:20" x14ac:dyDescent="0.15">
      <c r="S380" s="161"/>
      <c r="T380" s="161"/>
    </row>
    <row r="381" spans="19:20" x14ac:dyDescent="0.15">
      <c r="S381" s="161"/>
      <c r="T381" s="161"/>
    </row>
    <row r="382" spans="19:20" x14ac:dyDescent="0.15">
      <c r="S382" s="161"/>
      <c r="T382" s="161"/>
    </row>
    <row r="383" spans="19:20" x14ac:dyDescent="0.15">
      <c r="S383" s="161"/>
      <c r="T383" s="161"/>
    </row>
    <row r="384" spans="19:20" x14ac:dyDescent="0.15">
      <c r="S384" s="161"/>
      <c r="T384" s="161"/>
    </row>
    <row r="385" spans="19:20" x14ac:dyDescent="0.15">
      <c r="S385" s="161"/>
      <c r="T385" s="161"/>
    </row>
    <row r="386" spans="19:20" x14ac:dyDescent="0.15">
      <c r="S386" s="161"/>
      <c r="T386" s="161"/>
    </row>
    <row r="387" spans="19:20" x14ac:dyDescent="0.15">
      <c r="S387" s="161"/>
      <c r="T387" s="161"/>
    </row>
    <row r="388" spans="19:20" x14ac:dyDescent="0.15">
      <c r="S388" s="161"/>
      <c r="T388" s="161"/>
    </row>
    <row r="389" spans="19:20" x14ac:dyDescent="0.15">
      <c r="S389" s="161"/>
      <c r="T389" s="161"/>
    </row>
    <row r="390" spans="19:20" x14ac:dyDescent="0.15">
      <c r="S390" s="161"/>
      <c r="T390" s="161"/>
    </row>
    <row r="391" spans="19:20" x14ac:dyDescent="0.15">
      <c r="S391" s="161"/>
      <c r="T391" s="161"/>
    </row>
    <row r="392" spans="19:20" x14ac:dyDescent="0.15">
      <c r="S392" s="161"/>
      <c r="T392" s="161"/>
    </row>
    <row r="393" spans="19:20" x14ac:dyDescent="0.15">
      <c r="S393" s="161"/>
      <c r="T393" s="161"/>
    </row>
    <row r="394" spans="19:20" x14ac:dyDescent="0.15">
      <c r="S394" s="161"/>
      <c r="T394" s="161"/>
    </row>
    <row r="395" spans="19:20" x14ac:dyDescent="0.15">
      <c r="S395" s="161"/>
      <c r="T395" s="161"/>
    </row>
    <row r="396" spans="19:20" x14ac:dyDescent="0.15">
      <c r="S396" s="161"/>
      <c r="T396" s="161"/>
    </row>
    <row r="397" spans="19:20" x14ac:dyDescent="0.15">
      <c r="S397" s="161"/>
      <c r="T397" s="161"/>
    </row>
    <row r="398" spans="19:20" x14ac:dyDescent="0.15">
      <c r="S398" s="161"/>
      <c r="T398" s="161"/>
    </row>
    <row r="399" spans="19:20" x14ac:dyDescent="0.15">
      <c r="S399" s="161"/>
      <c r="T399" s="161"/>
    </row>
    <row r="400" spans="19:20" x14ac:dyDescent="0.15">
      <c r="S400" s="161"/>
      <c r="T400" s="161"/>
    </row>
    <row r="401" spans="19:20" x14ac:dyDescent="0.15">
      <c r="S401" s="161"/>
      <c r="T401" s="161"/>
    </row>
    <row r="402" spans="19:20" x14ac:dyDescent="0.15">
      <c r="S402" s="161"/>
      <c r="T402" s="161"/>
    </row>
    <row r="403" spans="19:20" x14ac:dyDescent="0.15">
      <c r="S403" s="161"/>
      <c r="T403" s="161"/>
    </row>
    <row r="404" spans="19:20" x14ac:dyDescent="0.15">
      <c r="S404" s="161"/>
      <c r="T404" s="161"/>
    </row>
    <row r="405" spans="19:20" x14ac:dyDescent="0.15">
      <c r="S405" s="161"/>
      <c r="T405" s="161"/>
    </row>
    <row r="406" spans="19:20" x14ac:dyDescent="0.15">
      <c r="S406" s="161"/>
      <c r="T406" s="161"/>
    </row>
    <row r="407" spans="19:20" x14ac:dyDescent="0.15">
      <c r="S407" s="161"/>
      <c r="T407" s="161"/>
    </row>
    <row r="408" spans="19:20" x14ac:dyDescent="0.15">
      <c r="S408" s="161"/>
      <c r="T408" s="161"/>
    </row>
    <row r="409" spans="19:20" x14ac:dyDescent="0.15">
      <c r="S409" s="161"/>
      <c r="T409" s="161"/>
    </row>
    <row r="410" spans="19:20" x14ac:dyDescent="0.15">
      <c r="S410" s="161"/>
      <c r="T410" s="161"/>
    </row>
    <row r="411" spans="19:20" x14ac:dyDescent="0.15">
      <c r="S411" s="161"/>
      <c r="T411" s="161"/>
    </row>
    <row r="412" spans="19:20" x14ac:dyDescent="0.15">
      <c r="S412" s="161"/>
      <c r="T412" s="161"/>
    </row>
    <row r="413" spans="19:20" x14ac:dyDescent="0.15">
      <c r="S413" s="161"/>
      <c r="T413" s="161"/>
    </row>
    <row r="414" spans="19:20" x14ac:dyDescent="0.15">
      <c r="S414" s="161"/>
      <c r="T414" s="161"/>
    </row>
    <row r="415" spans="19:20" x14ac:dyDescent="0.15">
      <c r="S415" s="161"/>
      <c r="T415" s="161"/>
    </row>
    <row r="416" spans="19:20" x14ac:dyDescent="0.15">
      <c r="S416" s="161"/>
      <c r="T416" s="161"/>
    </row>
    <row r="417" spans="19:20" x14ac:dyDescent="0.15">
      <c r="S417" s="161"/>
      <c r="T417" s="161"/>
    </row>
    <row r="418" spans="19:20" x14ac:dyDescent="0.15">
      <c r="S418" s="161"/>
      <c r="T418" s="161"/>
    </row>
    <row r="419" spans="19:20" x14ac:dyDescent="0.15">
      <c r="S419" s="161"/>
      <c r="T419" s="161"/>
    </row>
    <row r="420" spans="19:20" x14ac:dyDescent="0.15">
      <c r="S420" s="161"/>
      <c r="T420" s="161"/>
    </row>
    <row r="421" spans="19:20" x14ac:dyDescent="0.15">
      <c r="S421" s="161"/>
      <c r="T421" s="161"/>
    </row>
    <row r="422" spans="19:20" x14ac:dyDescent="0.15">
      <c r="S422" s="161"/>
      <c r="T422" s="161"/>
    </row>
    <row r="423" spans="19:20" x14ac:dyDescent="0.15">
      <c r="S423" s="161"/>
      <c r="T423" s="161"/>
    </row>
    <row r="424" spans="19:20" x14ac:dyDescent="0.15">
      <c r="S424" s="161"/>
      <c r="T424" s="161"/>
    </row>
    <row r="425" spans="19:20" x14ac:dyDescent="0.15">
      <c r="S425" s="161"/>
      <c r="T425" s="161"/>
    </row>
    <row r="426" spans="19:20" x14ac:dyDescent="0.15">
      <c r="S426" s="161"/>
      <c r="T426" s="161"/>
    </row>
    <row r="427" spans="19:20" x14ac:dyDescent="0.15">
      <c r="S427" s="161"/>
      <c r="T427" s="161"/>
    </row>
    <row r="428" spans="19:20" x14ac:dyDescent="0.15">
      <c r="S428" s="161"/>
      <c r="T428" s="161"/>
    </row>
    <row r="429" spans="19:20" x14ac:dyDescent="0.15">
      <c r="S429" s="161"/>
      <c r="T429" s="161"/>
    </row>
    <row r="430" spans="19:20" x14ac:dyDescent="0.15">
      <c r="S430" s="161"/>
      <c r="T430" s="161"/>
    </row>
    <row r="431" spans="19:20" x14ac:dyDescent="0.15">
      <c r="S431" s="161"/>
      <c r="T431" s="161"/>
    </row>
    <row r="432" spans="19:20" x14ac:dyDescent="0.15">
      <c r="S432" s="161"/>
      <c r="T432" s="161"/>
    </row>
    <row r="433" spans="19:20" x14ac:dyDescent="0.15">
      <c r="S433" s="161"/>
      <c r="T433" s="161"/>
    </row>
    <row r="434" spans="19:20" x14ac:dyDescent="0.15">
      <c r="S434" s="161"/>
      <c r="T434" s="161"/>
    </row>
    <row r="435" spans="19:20" x14ac:dyDescent="0.15">
      <c r="S435" s="161"/>
      <c r="T435" s="161"/>
    </row>
    <row r="436" spans="19:20" x14ac:dyDescent="0.15">
      <c r="S436" s="161"/>
      <c r="T436" s="161"/>
    </row>
    <row r="437" spans="19:20" x14ac:dyDescent="0.15">
      <c r="S437" s="161"/>
      <c r="T437" s="161"/>
    </row>
    <row r="438" spans="19:20" x14ac:dyDescent="0.15">
      <c r="S438" s="161"/>
      <c r="T438" s="161"/>
    </row>
    <row r="439" spans="19:20" x14ac:dyDescent="0.15">
      <c r="S439" s="161"/>
      <c r="T439" s="161"/>
    </row>
    <row r="440" spans="19:20" x14ac:dyDescent="0.15">
      <c r="S440" s="161"/>
      <c r="T440" s="161"/>
    </row>
    <row r="441" spans="19:20" x14ac:dyDescent="0.15">
      <c r="S441" s="161"/>
      <c r="T441" s="161"/>
    </row>
    <row r="442" spans="19:20" x14ac:dyDescent="0.15">
      <c r="S442" s="161"/>
      <c r="T442" s="161"/>
    </row>
    <row r="443" spans="19:20" x14ac:dyDescent="0.15">
      <c r="S443" s="161"/>
      <c r="T443" s="161"/>
    </row>
    <row r="444" spans="19:20" x14ac:dyDescent="0.15">
      <c r="S444" s="161"/>
      <c r="T444" s="161"/>
    </row>
    <row r="445" spans="19:20" x14ac:dyDescent="0.15">
      <c r="S445" s="161"/>
      <c r="T445" s="161"/>
    </row>
    <row r="446" spans="19:20" x14ac:dyDescent="0.15">
      <c r="S446" s="161"/>
      <c r="T446" s="161"/>
    </row>
    <row r="447" spans="19:20" x14ac:dyDescent="0.15">
      <c r="S447" s="161"/>
      <c r="T447" s="161"/>
    </row>
    <row r="448" spans="19:20" x14ac:dyDescent="0.15">
      <c r="S448" s="161"/>
      <c r="T448" s="161"/>
    </row>
    <row r="449" spans="19:20" x14ac:dyDescent="0.15">
      <c r="S449" s="161"/>
      <c r="T449" s="161"/>
    </row>
    <row r="450" spans="19:20" x14ac:dyDescent="0.15">
      <c r="S450" s="161"/>
      <c r="T450" s="161"/>
    </row>
    <row r="451" spans="19:20" x14ac:dyDescent="0.15">
      <c r="S451" s="161"/>
      <c r="T451" s="161"/>
    </row>
    <row r="452" spans="19:20" x14ac:dyDescent="0.15">
      <c r="S452" s="161"/>
      <c r="T452" s="161"/>
    </row>
    <row r="453" spans="19:20" x14ac:dyDescent="0.15">
      <c r="S453" s="161"/>
      <c r="T453" s="161"/>
    </row>
    <row r="454" spans="19:20" x14ac:dyDescent="0.15">
      <c r="S454" s="161"/>
      <c r="T454" s="161"/>
    </row>
    <row r="455" spans="19:20" x14ac:dyDescent="0.15">
      <c r="S455" s="161"/>
      <c r="T455" s="161"/>
    </row>
    <row r="456" spans="19:20" x14ac:dyDescent="0.15">
      <c r="S456" s="161"/>
      <c r="T456" s="161"/>
    </row>
    <row r="457" spans="19:20" x14ac:dyDescent="0.15">
      <c r="S457" s="161"/>
      <c r="T457" s="161"/>
    </row>
    <row r="458" spans="19:20" x14ac:dyDescent="0.15">
      <c r="S458" s="161"/>
      <c r="T458" s="161"/>
    </row>
    <row r="459" spans="19:20" x14ac:dyDescent="0.15">
      <c r="S459" s="161"/>
      <c r="T459" s="161"/>
    </row>
    <row r="460" spans="19:20" x14ac:dyDescent="0.15">
      <c r="S460" s="161"/>
      <c r="T460" s="161"/>
    </row>
    <row r="461" spans="19:20" x14ac:dyDescent="0.15">
      <c r="S461" s="161"/>
      <c r="T461" s="161"/>
    </row>
    <row r="462" spans="19:20" x14ac:dyDescent="0.15">
      <c r="S462" s="161"/>
      <c r="T462" s="161"/>
    </row>
    <row r="463" spans="19:20" x14ac:dyDescent="0.15">
      <c r="S463" s="161"/>
      <c r="T463" s="161"/>
    </row>
    <row r="464" spans="19:20" x14ac:dyDescent="0.15">
      <c r="S464" s="161"/>
      <c r="T464" s="161"/>
    </row>
    <row r="465" spans="19:20" x14ac:dyDescent="0.15">
      <c r="S465" s="161"/>
      <c r="T465" s="161"/>
    </row>
    <row r="466" spans="19:20" x14ac:dyDescent="0.15">
      <c r="S466" s="161"/>
      <c r="T466" s="161"/>
    </row>
    <row r="467" spans="19:20" x14ac:dyDescent="0.15">
      <c r="S467" s="161"/>
      <c r="T467" s="161"/>
    </row>
    <row r="468" spans="19:20" x14ac:dyDescent="0.15">
      <c r="S468" s="161"/>
      <c r="T468" s="161"/>
    </row>
    <row r="469" spans="19:20" x14ac:dyDescent="0.15">
      <c r="S469" s="161"/>
      <c r="T469" s="161"/>
    </row>
    <row r="470" spans="19:20" x14ac:dyDescent="0.15">
      <c r="S470" s="161"/>
      <c r="T470" s="161"/>
    </row>
    <row r="471" spans="19:20" x14ac:dyDescent="0.15">
      <c r="S471" s="161"/>
      <c r="T471" s="161"/>
    </row>
    <row r="472" spans="19:20" x14ac:dyDescent="0.15">
      <c r="S472" s="161"/>
      <c r="T472" s="161"/>
    </row>
    <row r="473" spans="19:20" x14ac:dyDescent="0.15">
      <c r="S473" s="161"/>
      <c r="T473" s="161"/>
    </row>
    <row r="474" spans="19:20" x14ac:dyDescent="0.15">
      <c r="S474" s="161"/>
      <c r="T474" s="161"/>
    </row>
    <row r="475" spans="19:20" x14ac:dyDescent="0.15">
      <c r="S475" s="161"/>
      <c r="T475" s="161"/>
    </row>
    <row r="476" spans="19:20" x14ac:dyDescent="0.15">
      <c r="S476" s="161"/>
      <c r="T476" s="161"/>
    </row>
    <row r="477" spans="19:20" x14ac:dyDescent="0.15">
      <c r="S477" s="161"/>
      <c r="T477" s="161"/>
    </row>
    <row r="478" spans="19:20" x14ac:dyDescent="0.15">
      <c r="S478" s="161"/>
      <c r="T478" s="161"/>
    </row>
    <row r="479" spans="19:20" x14ac:dyDescent="0.15">
      <c r="S479" s="161"/>
      <c r="T479" s="161"/>
    </row>
    <row r="480" spans="19:20" x14ac:dyDescent="0.15">
      <c r="S480" s="161"/>
      <c r="T480" s="161"/>
    </row>
    <row r="481" spans="19:20" x14ac:dyDescent="0.15">
      <c r="S481" s="161"/>
      <c r="T481" s="161"/>
    </row>
    <row r="482" spans="19:20" x14ac:dyDescent="0.15">
      <c r="S482" s="161"/>
      <c r="T482" s="161"/>
    </row>
    <row r="483" spans="19:20" x14ac:dyDescent="0.15">
      <c r="S483" s="161"/>
      <c r="T483" s="161"/>
    </row>
    <row r="484" spans="19:20" x14ac:dyDescent="0.15">
      <c r="S484" s="161"/>
      <c r="T484" s="161"/>
    </row>
    <row r="485" spans="19:20" x14ac:dyDescent="0.15">
      <c r="S485" s="161"/>
      <c r="T485" s="161"/>
    </row>
    <row r="486" spans="19:20" x14ac:dyDescent="0.15">
      <c r="S486" s="161"/>
      <c r="T486" s="161"/>
    </row>
    <row r="487" spans="19:20" x14ac:dyDescent="0.15">
      <c r="S487" s="161"/>
      <c r="T487" s="161"/>
    </row>
    <row r="488" spans="19:20" x14ac:dyDescent="0.15">
      <c r="S488" s="161"/>
      <c r="T488" s="161"/>
    </row>
    <row r="489" spans="19:20" x14ac:dyDescent="0.15">
      <c r="S489" s="161"/>
      <c r="T489" s="161"/>
    </row>
    <row r="490" spans="19:20" x14ac:dyDescent="0.15">
      <c r="S490" s="161"/>
      <c r="T490" s="161"/>
    </row>
    <row r="491" spans="19:20" x14ac:dyDescent="0.15">
      <c r="S491" s="161"/>
      <c r="T491" s="161"/>
    </row>
    <row r="492" spans="19:20" x14ac:dyDescent="0.15">
      <c r="S492" s="161"/>
      <c r="T492" s="161"/>
    </row>
    <row r="493" spans="19:20" x14ac:dyDescent="0.15">
      <c r="S493" s="161"/>
      <c r="T493" s="161"/>
    </row>
    <row r="494" spans="19:20" x14ac:dyDescent="0.15">
      <c r="S494" s="161"/>
      <c r="T494" s="161"/>
    </row>
    <row r="495" spans="19:20" x14ac:dyDescent="0.15">
      <c r="S495" s="161"/>
      <c r="T495" s="161"/>
    </row>
    <row r="496" spans="19:20" x14ac:dyDescent="0.15">
      <c r="S496" s="161"/>
      <c r="T496" s="161"/>
    </row>
    <row r="497" spans="19:20" x14ac:dyDescent="0.15">
      <c r="S497" s="161"/>
      <c r="T497" s="161"/>
    </row>
    <row r="498" spans="19:20" x14ac:dyDescent="0.15">
      <c r="S498" s="161"/>
      <c r="T498" s="161"/>
    </row>
    <row r="499" spans="19:20" x14ac:dyDescent="0.15">
      <c r="S499" s="161"/>
      <c r="T499" s="161"/>
    </row>
    <row r="500" spans="19:20" x14ac:dyDescent="0.15">
      <c r="S500" s="161"/>
      <c r="T500" s="161"/>
    </row>
    <row r="501" spans="19:20" x14ac:dyDescent="0.15">
      <c r="S501" s="161"/>
      <c r="T501" s="161"/>
    </row>
    <row r="502" spans="19:20" x14ac:dyDescent="0.15">
      <c r="S502" s="161"/>
      <c r="T502" s="161"/>
    </row>
    <row r="503" spans="19:20" x14ac:dyDescent="0.15">
      <c r="S503" s="161"/>
      <c r="T503" s="161"/>
    </row>
    <row r="504" spans="19:20" x14ac:dyDescent="0.15">
      <c r="S504" s="161"/>
      <c r="T504" s="161"/>
    </row>
    <row r="505" spans="19:20" x14ac:dyDescent="0.15">
      <c r="S505" s="161"/>
      <c r="T505" s="161"/>
    </row>
    <row r="506" spans="19:20" x14ac:dyDescent="0.15">
      <c r="S506" s="161"/>
      <c r="T506" s="161"/>
    </row>
    <row r="507" spans="19:20" x14ac:dyDescent="0.15">
      <c r="S507" s="161"/>
      <c r="T507" s="161"/>
    </row>
    <row r="508" spans="19:20" x14ac:dyDescent="0.15">
      <c r="S508" s="161"/>
      <c r="T508" s="161"/>
    </row>
    <row r="509" spans="19:20" x14ac:dyDescent="0.15">
      <c r="S509" s="161"/>
      <c r="T509" s="161"/>
    </row>
    <row r="510" spans="19:20" x14ac:dyDescent="0.15">
      <c r="S510" s="161"/>
      <c r="T510" s="161"/>
    </row>
    <row r="511" spans="19:20" x14ac:dyDescent="0.15">
      <c r="S511" s="161"/>
      <c r="T511" s="161"/>
    </row>
    <row r="512" spans="19:20" x14ac:dyDescent="0.15">
      <c r="S512" s="161"/>
      <c r="T512" s="161"/>
    </row>
    <row r="513" spans="19:20" x14ac:dyDescent="0.15">
      <c r="S513" s="161"/>
      <c r="T513" s="161"/>
    </row>
    <row r="514" spans="19:20" x14ac:dyDescent="0.15">
      <c r="S514" s="161"/>
      <c r="T514" s="161"/>
    </row>
    <row r="515" spans="19:20" x14ac:dyDescent="0.15">
      <c r="S515" s="161"/>
      <c r="T515" s="161"/>
    </row>
    <row r="516" spans="19:20" x14ac:dyDescent="0.15">
      <c r="S516" s="161"/>
      <c r="T516" s="161"/>
    </row>
    <row r="517" spans="19:20" x14ac:dyDescent="0.15">
      <c r="S517" s="161"/>
      <c r="T517" s="161"/>
    </row>
    <row r="518" spans="19:20" x14ac:dyDescent="0.15">
      <c r="S518" s="161"/>
      <c r="T518" s="161"/>
    </row>
    <row r="519" spans="19:20" x14ac:dyDescent="0.15">
      <c r="S519" s="161"/>
      <c r="T519" s="161"/>
    </row>
    <row r="520" spans="19:20" x14ac:dyDescent="0.15">
      <c r="S520" s="161"/>
      <c r="T520" s="161"/>
    </row>
    <row r="521" spans="19:20" x14ac:dyDescent="0.15">
      <c r="S521" s="161"/>
      <c r="T521" s="161"/>
    </row>
    <row r="522" spans="19:20" x14ac:dyDescent="0.15">
      <c r="S522" s="161"/>
      <c r="T522" s="161"/>
    </row>
    <row r="523" spans="19:20" x14ac:dyDescent="0.15">
      <c r="S523" s="161"/>
      <c r="T523" s="161"/>
    </row>
    <row r="524" spans="19:20" x14ac:dyDescent="0.15">
      <c r="S524" s="161"/>
      <c r="T524" s="161"/>
    </row>
    <row r="525" spans="19:20" x14ac:dyDescent="0.15">
      <c r="S525" s="161"/>
      <c r="T525" s="161"/>
    </row>
    <row r="526" spans="19:20" x14ac:dyDescent="0.15">
      <c r="S526" s="161"/>
      <c r="T526" s="161"/>
    </row>
    <row r="527" spans="19:20" x14ac:dyDescent="0.15">
      <c r="S527" s="161"/>
      <c r="T527" s="161"/>
    </row>
    <row r="528" spans="19:20" x14ac:dyDescent="0.15">
      <c r="S528" s="161"/>
      <c r="T528" s="161"/>
    </row>
    <row r="529" spans="19:20" x14ac:dyDescent="0.15">
      <c r="S529" s="161"/>
      <c r="T529" s="161"/>
    </row>
    <row r="530" spans="19:20" x14ac:dyDescent="0.15">
      <c r="S530" s="161"/>
      <c r="T530" s="161"/>
    </row>
    <row r="531" spans="19:20" x14ac:dyDescent="0.15">
      <c r="S531" s="161"/>
      <c r="T531" s="161"/>
    </row>
    <row r="532" spans="19:20" x14ac:dyDescent="0.15">
      <c r="S532" s="161"/>
      <c r="T532" s="161"/>
    </row>
    <row r="533" spans="19:20" x14ac:dyDescent="0.15">
      <c r="S533" s="161"/>
      <c r="T533" s="161"/>
    </row>
    <row r="534" spans="19:20" x14ac:dyDescent="0.15">
      <c r="S534" s="161"/>
      <c r="T534" s="161"/>
    </row>
    <row r="535" spans="19:20" x14ac:dyDescent="0.15">
      <c r="S535" s="161"/>
      <c r="T535" s="161"/>
    </row>
    <row r="536" spans="19:20" x14ac:dyDescent="0.15">
      <c r="S536" s="161"/>
      <c r="T536" s="161"/>
    </row>
    <row r="537" spans="19:20" x14ac:dyDescent="0.15">
      <c r="S537" s="161"/>
      <c r="T537" s="161"/>
    </row>
    <row r="538" spans="19:20" x14ac:dyDescent="0.15">
      <c r="S538" s="161"/>
      <c r="T538" s="161"/>
    </row>
    <row r="539" spans="19:20" x14ac:dyDescent="0.15">
      <c r="S539" s="161"/>
      <c r="T539" s="161"/>
    </row>
    <row r="540" spans="19:20" x14ac:dyDescent="0.15">
      <c r="S540" s="161"/>
      <c r="T540" s="161"/>
    </row>
    <row r="541" spans="19:20" x14ac:dyDescent="0.15">
      <c r="S541" s="161"/>
      <c r="T541" s="161"/>
    </row>
    <row r="542" spans="19:20" x14ac:dyDescent="0.15">
      <c r="S542" s="161"/>
      <c r="T542" s="161"/>
    </row>
    <row r="543" spans="19:20" x14ac:dyDescent="0.15">
      <c r="S543" s="161"/>
      <c r="T543" s="161"/>
    </row>
    <row r="544" spans="19:20" x14ac:dyDescent="0.15">
      <c r="S544" s="161"/>
      <c r="T544" s="161"/>
    </row>
    <row r="545" spans="19:20" x14ac:dyDescent="0.15">
      <c r="S545" s="161"/>
      <c r="T545" s="161"/>
    </row>
    <row r="546" spans="19:20" x14ac:dyDescent="0.15">
      <c r="S546" s="161"/>
      <c r="T546" s="161"/>
    </row>
    <row r="547" spans="19:20" x14ac:dyDescent="0.15">
      <c r="S547" s="161"/>
      <c r="T547" s="161"/>
    </row>
    <row r="548" spans="19:20" x14ac:dyDescent="0.15">
      <c r="S548" s="161"/>
      <c r="T548" s="161"/>
    </row>
    <row r="549" spans="19:20" x14ac:dyDescent="0.15">
      <c r="S549" s="161"/>
      <c r="T549" s="161"/>
    </row>
    <row r="550" spans="19:20" x14ac:dyDescent="0.15">
      <c r="S550" s="161"/>
      <c r="T550" s="161"/>
    </row>
    <row r="551" spans="19:20" x14ac:dyDescent="0.15">
      <c r="S551" s="161"/>
      <c r="T551" s="161"/>
    </row>
    <row r="552" spans="19:20" x14ac:dyDescent="0.15">
      <c r="S552" s="161"/>
      <c r="T552" s="161"/>
    </row>
    <row r="553" spans="19:20" x14ac:dyDescent="0.15">
      <c r="S553" s="161"/>
      <c r="T553" s="161"/>
    </row>
    <row r="554" spans="19:20" x14ac:dyDescent="0.15">
      <c r="S554" s="161"/>
      <c r="T554" s="161"/>
    </row>
    <row r="555" spans="19:20" x14ac:dyDescent="0.15">
      <c r="S555" s="161"/>
      <c r="T555" s="161"/>
    </row>
    <row r="556" spans="19:20" x14ac:dyDescent="0.15">
      <c r="S556" s="161"/>
      <c r="T556" s="161"/>
    </row>
    <row r="557" spans="19:20" x14ac:dyDescent="0.15">
      <c r="S557" s="161"/>
      <c r="T557" s="161"/>
    </row>
    <row r="558" spans="19:20" x14ac:dyDescent="0.15">
      <c r="S558" s="161"/>
      <c r="T558" s="161"/>
    </row>
    <row r="559" spans="19:20" x14ac:dyDescent="0.15">
      <c r="S559" s="161"/>
      <c r="T559" s="161"/>
    </row>
    <row r="560" spans="19:20" x14ac:dyDescent="0.15">
      <c r="S560" s="161"/>
      <c r="T560" s="161"/>
    </row>
    <row r="561" spans="19:20" x14ac:dyDescent="0.15">
      <c r="S561" s="161"/>
      <c r="T561" s="161"/>
    </row>
    <row r="562" spans="19:20" x14ac:dyDescent="0.15">
      <c r="S562" s="161"/>
      <c r="T562" s="161"/>
    </row>
    <row r="563" spans="19:20" x14ac:dyDescent="0.15">
      <c r="S563" s="161"/>
      <c r="T563" s="161"/>
    </row>
    <row r="564" spans="19:20" x14ac:dyDescent="0.15">
      <c r="S564" s="161"/>
      <c r="T564" s="161"/>
    </row>
    <row r="565" spans="19:20" x14ac:dyDescent="0.15">
      <c r="S565" s="161"/>
      <c r="T565" s="161"/>
    </row>
    <row r="566" spans="19:20" x14ac:dyDescent="0.15">
      <c r="S566" s="161"/>
      <c r="T566" s="161"/>
    </row>
    <row r="567" spans="19:20" x14ac:dyDescent="0.15">
      <c r="S567" s="161"/>
      <c r="T567" s="161"/>
    </row>
    <row r="568" spans="19:20" x14ac:dyDescent="0.15">
      <c r="S568" s="161"/>
      <c r="T568" s="161"/>
    </row>
    <row r="569" spans="19:20" x14ac:dyDescent="0.15">
      <c r="S569" s="161"/>
      <c r="T569" s="161"/>
    </row>
    <row r="570" spans="19:20" x14ac:dyDescent="0.15">
      <c r="S570" s="161"/>
      <c r="T570" s="161"/>
    </row>
    <row r="571" spans="19:20" x14ac:dyDescent="0.15">
      <c r="S571" s="161"/>
      <c r="T571" s="161"/>
    </row>
    <row r="572" spans="19:20" x14ac:dyDescent="0.15">
      <c r="S572" s="161"/>
      <c r="T572" s="161"/>
    </row>
    <row r="573" spans="19:20" x14ac:dyDescent="0.15">
      <c r="S573" s="161"/>
      <c r="T573" s="161"/>
    </row>
    <row r="574" spans="19:20" x14ac:dyDescent="0.15">
      <c r="S574" s="161"/>
      <c r="T574" s="161"/>
    </row>
    <row r="575" spans="19:20" x14ac:dyDescent="0.15">
      <c r="S575" s="161"/>
      <c r="T575" s="161"/>
    </row>
    <row r="576" spans="19:20" x14ac:dyDescent="0.15">
      <c r="S576" s="161"/>
      <c r="T576" s="161"/>
    </row>
    <row r="577" spans="19:20" x14ac:dyDescent="0.15">
      <c r="S577" s="161"/>
      <c r="T577" s="161"/>
    </row>
    <row r="578" spans="19:20" x14ac:dyDescent="0.15">
      <c r="S578" s="161"/>
      <c r="T578" s="161"/>
    </row>
    <row r="579" spans="19:20" x14ac:dyDescent="0.15">
      <c r="S579" s="161"/>
      <c r="T579" s="161"/>
    </row>
    <row r="580" spans="19:20" x14ac:dyDescent="0.15">
      <c r="S580" s="161"/>
      <c r="T580" s="161"/>
    </row>
    <row r="581" spans="19:20" x14ac:dyDescent="0.15">
      <c r="S581" s="161"/>
      <c r="T581" s="161"/>
    </row>
    <row r="582" spans="19:20" x14ac:dyDescent="0.15">
      <c r="S582" s="161"/>
      <c r="T582" s="161"/>
    </row>
    <row r="583" spans="19:20" x14ac:dyDescent="0.15">
      <c r="S583" s="161"/>
      <c r="T583" s="161"/>
    </row>
    <row r="584" spans="19:20" x14ac:dyDescent="0.15">
      <c r="S584" s="161"/>
      <c r="T584" s="161"/>
    </row>
    <row r="585" spans="19:20" x14ac:dyDescent="0.15">
      <c r="S585" s="161"/>
      <c r="T585" s="161"/>
    </row>
    <row r="586" spans="19:20" x14ac:dyDescent="0.15">
      <c r="S586" s="161"/>
      <c r="T586" s="161"/>
    </row>
    <row r="587" spans="19:20" x14ac:dyDescent="0.15">
      <c r="S587" s="161"/>
      <c r="T587" s="161"/>
    </row>
    <row r="588" spans="19:20" x14ac:dyDescent="0.15">
      <c r="S588" s="161"/>
      <c r="T588" s="161"/>
    </row>
    <row r="589" spans="19:20" x14ac:dyDescent="0.15">
      <c r="S589" s="161"/>
      <c r="T589" s="161"/>
    </row>
    <row r="590" spans="19:20" x14ac:dyDescent="0.15">
      <c r="S590" s="161"/>
      <c r="T590" s="161"/>
    </row>
    <row r="591" spans="19:20" x14ac:dyDescent="0.15">
      <c r="S591" s="161"/>
      <c r="T591" s="161"/>
    </row>
    <row r="592" spans="19:20" x14ac:dyDescent="0.15">
      <c r="S592" s="161"/>
      <c r="T592" s="161"/>
    </row>
    <row r="593" spans="19:20" x14ac:dyDescent="0.15">
      <c r="S593" s="161"/>
      <c r="T593" s="161"/>
    </row>
    <row r="594" spans="19:20" x14ac:dyDescent="0.15">
      <c r="S594" s="161"/>
      <c r="T594" s="161"/>
    </row>
    <row r="595" spans="19:20" x14ac:dyDescent="0.15">
      <c r="S595" s="161"/>
      <c r="T595" s="161"/>
    </row>
    <row r="596" spans="19:20" x14ac:dyDescent="0.15">
      <c r="S596" s="161"/>
      <c r="T596" s="161"/>
    </row>
    <row r="597" spans="19:20" x14ac:dyDescent="0.15">
      <c r="S597" s="161"/>
      <c r="T597" s="161"/>
    </row>
    <row r="598" spans="19:20" x14ac:dyDescent="0.15">
      <c r="S598" s="161"/>
      <c r="T598" s="161"/>
    </row>
    <row r="599" spans="19:20" x14ac:dyDescent="0.15">
      <c r="S599" s="161"/>
      <c r="T599" s="161"/>
    </row>
    <row r="600" spans="19:20" x14ac:dyDescent="0.15">
      <c r="S600" s="161"/>
      <c r="T600" s="161"/>
    </row>
    <row r="601" spans="19:20" x14ac:dyDescent="0.15">
      <c r="S601" s="161"/>
      <c r="T601" s="161"/>
    </row>
    <row r="602" spans="19:20" x14ac:dyDescent="0.15">
      <c r="S602" s="161"/>
      <c r="T602" s="161"/>
    </row>
    <row r="603" spans="19:20" x14ac:dyDescent="0.15">
      <c r="S603" s="161"/>
      <c r="T603" s="161"/>
    </row>
    <row r="604" spans="19:20" x14ac:dyDescent="0.15">
      <c r="S604" s="161"/>
      <c r="T604" s="161"/>
    </row>
    <row r="605" spans="19:20" x14ac:dyDescent="0.15">
      <c r="S605" s="161"/>
      <c r="T605" s="161"/>
    </row>
    <row r="606" spans="19:20" x14ac:dyDescent="0.15">
      <c r="S606" s="161"/>
      <c r="T606" s="161"/>
    </row>
    <row r="607" spans="19:20" x14ac:dyDescent="0.15">
      <c r="S607" s="161"/>
      <c r="T607" s="161"/>
    </row>
    <row r="608" spans="19:20" x14ac:dyDescent="0.15">
      <c r="S608" s="161"/>
      <c r="T608" s="161"/>
    </row>
    <row r="609" spans="19:20" x14ac:dyDescent="0.15">
      <c r="S609" s="161"/>
      <c r="T609" s="161"/>
    </row>
    <row r="610" spans="19:20" x14ac:dyDescent="0.15">
      <c r="S610" s="161"/>
      <c r="T610" s="161"/>
    </row>
    <row r="611" spans="19:20" x14ac:dyDescent="0.15">
      <c r="S611" s="161"/>
      <c r="T611" s="161"/>
    </row>
    <row r="612" spans="19:20" x14ac:dyDescent="0.15">
      <c r="S612" s="161"/>
      <c r="T612" s="161"/>
    </row>
    <row r="613" spans="19:20" x14ac:dyDescent="0.15">
      <c r="S613" s="161"/>
      <c r="T613" s="161"/>
    </row>
    <row r="614" spans="19:20" x14ac:dyDescent="0.15">
      <c r="S614" s="161"/>
      <c r="T614" s="161"/>
    </row>
    <row r="615" spans="19:20" x14ac:dyDescent="0.15">
      <c r="S615" s="161"/>
      <c r="T615" s="161"/>
    </row>
    <row r="616" spans="19:20" x14ac:dyDescent="0.15">
      <c r="S616" s="161"/>
      <c r="T616" s="161"/>
    </row>
    <row r="617" spans="19:20" x14ac:dyDescent="0.15">
      <c r="S617" s="161"/>
      <c r="T617" s="161"/>
    </row>
    <row r="618" spans="19:20" x14ac:dyDescent="0.15">
      <c r="S618" s="161"/>
      <c r="T618" s="161"/>
    </row>
    <row r="619" spans="19:20" x14ac:dyDescent="0.15">
      <c r="S619" s="161"/>
      <c r="T619" s="161"/>
    </row>
    <row r="620" spans="19:20" x14ac:dyDescent="0.15">
      <c r="S620" s="161"/>
      <c r="T620" s="161"/>
    </row>
    <row r="621" spans="19:20" x14ac:dyDescent="0.15">
      <c r="S621" s="161"/>
      <c r="T621" s="161"/>
    </row>
    <row r="622" spans="19:20" x14ac:dyDescent="0.15">
      <c r="S622" s="161"/>
      <c r="T622" s="161"/>
    </row>
    <row r="623" spans="19:20" x14ac:dyDescent="0.15">
      <c r="S623" s="161"/>
      <c r="T623" s="161"/>
    </row>
    <row r="624" spans="19:20" x14ac:dyDescent="0.15">
      <c r="S624" s="161"/>
      <c r="T624" s="161"/>
    </row>
    <row r="625" spans="19:20" x14ac:dyDescent="0.15">
      <c r="S625" s="161"/>
      <c r="T625" s="161"/>
    </row>
    <row r="626" spans="19:20" x14ac:dyDescent="0.15">
      <c r="S626" s="161"/>
      <c r="T626" s="161"/>
    </row>
    <row r="627" spans="19:20" x14ac:dyDescent="0.15">
      <c r="S627" s="161"/>
      <c r="T627" s="161"/>
    </row>
    <row r="628" spans="19:20" x14ac:dyDescent="0.15">
      <c r="S628" s="161"/>
      <c r="T628" s="161"/>
    </row>
    <row r="629" spans="19:20" x14ac:dyDescent="0.15">
      <c r="S629" s="161"/>
      <c r="T629" s="161"/>
    </row>
    <row r="630" spans="19:20" x14ac:dyDescent="0.15">
      <c r="S630" s="161"/>
      <c r="T630" s="161"/>
    </row>
    <row r="631" spans="19:20" x14ac:dyDescent="0.15">
      <c r="S631" s="161"/>
      <c r="T631" s="161"/>
    </row>
    <row r="632" spans="19:20" x14ac:dyDescent="0.15">
      <c r="S632" s="161"/>
      <c r="T632" s="161"/>
    </row>
    <row r="633" spans="19:20" x14ac:dyDescent="0.15">
      <c r="S633" s="161"/>
      <c r="T633" s="161"/>
    </row>
    <row r="634" spans="19:20" x14ac:dyDescent="0.15">
      <c r="S634" s="161"/>
      <c r="T634" s="161"/>
    </row>
    <row r="635" spans="19:20" x14ac:dyDescent="0.15">
      <c r="S635" s="161"/>
      <c r="T635" s="161"/>
    </row>
    <row r="636" spans="19:20" x14ac:dyDescent="0.15">
      <c r="S636" s="161"/>
      <c r="T636" s="161"/>
    </row>
    <row r="637" spans="19:20" x14ac:dyDescent="0.15">
      <c r="S637" s="161"/>
      <c r="T637" s="161"/>
    </row>
    <row r="638" spans="19:20" x14ac:dyDescent="0.15">
      <c r="S638" s="161"/>
      <c r="T638" s="161"/>
    </row>
    <row r="639" spans="19:20" x14ac:dyDescent="0.15">
      <c r="S639" s="161"/>
      <c r="T639" s="161"/>
    </row>
    <row r="640" spans="19:20" x14ac:dyDescent="0.15">
      <c r="S640" s="161"/>
      <c r="T640" s="161"/>
    </row>
    <row r="641" spans="19:20" x14ac:dyDescent="0.15">
      <c r="S641" s="161"/>
      <c r="T641" s="161"/>
    </row>
    <row r="642" spans="19:20" x14ac:dyDescent="0.15">
      <c r="S642" s="161"/>
      <c r="T642" s="161"/>
    </row>
    <row r="643" spans="19:20" x14ac:dyDescent="0.15">
      <c r="S643" s="161"/>
      <c r="T643" s="161"/>
    </row>
    <row r="644" spans="19:20" x14ac:dyDescent="0.15">
      <c r="S644" s="161"/>
      <c r="T644" s="161"/>
    </row>
    <row r="645" spans="19:20" x14ac:dyDescent="0.15">
      <c r="S645" s="161"/>
      <c r="T645" s="161"/>
    </row>
    <row r="646" spans="19:20" x14ac:dyDescent="0.15">
      <c r="S646" s="161"/>
      <c r="T646" s="161"/>
    </row>
    <row r="647" spans="19:20" x14ac:dyDescent="0.15">
      <c r="S647" s="161"/>
      <c r="T647" s="161"/>
    </row>
    <row r="648" spans="19:20" x14ac:dyDescent="0.15">
      <c r="S648" s="161"/>
      <c r="T648" s="161"/>
    </row>
    <row r="649" spans="19:20" x14ac:dyDescent="0.15">
      <c r="S649" s="161"/>
      <c r="T649" s="161"/>
    </row>
    <row r="650" spans="19:20" x14ac:dyDescent="0.15">
      <c r="S650" s="161"/>
      <c r="T650" s="161"/>
    </row>
    <row r="651" spans="19:20" x14ac:dyDescent="0.15">
      <c r="S651" s="161"/>
      <c r="T651" s="161"/>
    </row>
    <row r="652" spans="19:20" x14ac:dyDescent="0.15">
      <c r="S652" s="161"/>
      <c r="T652" s="161"/>
    </row>
    <row r="653" spans="19:20" x14ac:dyDescent="0.15">
      <c r="S653" s="161"/>
      <c r="T653" s="161"/>
    </row>
    <row r="654" spans="19:20" x14ac:dyDescent="0.15">
      <c r="S654" s="161"/>
      <c r="T654" s="161"/>
    </row>
    <row r="655" spans="19:20" x14ac:dyDescent="0.15">
      <c r="S655" s="161"/>
      <c r="T655" s="161"/>
    </row>
    <row r="656" spans="19:20" x14ac:dyDescent="0.15">
      <c r="S656" s="161"/>
      <c r="T656" s="161"/>
    </row>
    <row r="657" spans="19:20" x14ac:dyDescent="0.15">
      <c r="S657" s="161"/>
      <c r="T657" s="161"/>
    </row>
    <row r="658" spans="19:20" x14ac:dyDescent="0.15">
      <c r="S658" s="161"/>
      <c r="T658" s="161"/>
    </row>
    <row r="659" spans="19:20" x14ac:dyDescent="0.15">
      <c r="S659" s="161"/>
      <c r="T659" s="161"/>
    </row>
    <row r="660" spans="19:20" x14ac:dyDescent="0.15">
      <c r="S660" s="161"/>
      <c r="T660" s="161"/>
    </row>
    <row r="661" spans="19:20" x14ac:dyDescent="0.15">
      <c r="S661" s="161"/>
      <c r="T661" s="161"/>
    </row>
    <row r="662" spans="19:20" x14ac:dyDescent="0.15">
      <c r="S662" s="161"/>
      <c r="T662" s="161"/>
    </row>
    <row r="663" spans="19:20" x14ac:dyDescent="0.15">
      <c r="S663" s="161"/>
      <c r="T663" s="161"/>
    </row>
    <row r="664" spans="19:20" x14ac:dyDescent="0.15">
      <c r="S664" s="161"/>
      <c r="T664" s="161"/>
    </row>
    <row r="665" spans="19:20" x14ac:dyDescent="0.15">
      <c r="S665" s="161"/>
      <c r="T665" s="161"/>
    </row>
    <row r="666" spans="19:20" x14ac:dyDescent="0.15">
      <c r="S666" s="161"/>
      <c r="T666" s="161"/>
    </row>
    <row r="667" spans="19:20" x14ac:dyDescent="0.15">
      <c r="S667" s="161"/>
      <c r="T667" s="161"/>
    </row>
    <row r="668" spans="19:20" x14ac:dyDescent="0.15">
      <c r="S668" s="161"/>
      <c r="T668" s="161"/>
    </row>
    <row r="669" spans="19:20" x14ac:dyDescent="0.15">
      <c r="S669" s="161"/>
      <c r="T669" s="161"/>
    </row>
    <row r="670" spans="19:20" x14ac:dyDescent="0.15">
      <c r="S670" s="161"/>
      <c r="T670" s="161"/>
    </row>
    <row r="671" spans="19:20" x14ac:dyDescent="0.15">
      <c r="S671" s="161"/>
      <c r="T671" s="161"/>
    </row>
    <row r="672" spans="19:20" x14ac:dyDescent="0.15">
      <c r="S672" s="161"/>
      <c r="T672" s="161"/>
    </row>
    <row r="673" spans="19:20" x14ac:dyDescent="0.15">
      <c r="S673" s="161"/>
      <c r="T673" s="161"/>
    </row>
    <row r="674" spans="19:20" x14ac:dyDescent="0.15">
      <c r="S674" s="161"/>
      <c r="T674" s="161"/>
    </row>
    <row r="675" spans="19:20" x14ac:dyDescent="0.15">
      <c r="S675" s="161"/>
      <c r="T675" s="161"/>
    </row>
    <row r="676" spans="19:20" x14ac:dyDescent="0.15">
      <c r="S676" s="161"/>
      <c r="T676" s="161"/>
    </row>
    <row r="677" spans="19:20" x14ac:dyDescent="0.15">
      <c r="S677" s="161"/>
      <c r="T677" s="161"/>
    </row>
    <row r="678" spans="19:20" x14ac:dyDescent="0.15">
      <c r="S678" s="161"/>
      <c r="T678" s="161"/>
    </row>
    <row r="679" spans="19:20" x14ac:dyDescent="0.15">
      <c r="S679" s="161"/>
      <c r="T679" s="161"/>
    </row>
    <row r="680" spans="19:20" x14ac:dyDescent="0.15">
      <c r="S680" s="161"/>
      <c r="T680" s="161"/>
    </row>
    <row r="681" spans="19:20" x14ac:dyDescent="0.15">
      <c r="S681" s="161"/>
      <c r="T681" s="161"/>
    </row>
    <row r="682" spans="19:20" x14ac:dyDescent="0.15">
      <c r="S682" s="161"/>
      <c r="T682" s="161"/>
    </row>
    <row r="683" spans="19:20" x14ac:dyDescent="0.15">
      <c r="S683" s="161"/>
      <c r="T683" s="161"/>
    </row>
    <row r="684" spans="19:20" x14ac:dyDescent="0.15">
      <c r="S684" s="161"/>
      <c r="T684" s="161"/>
    </row>
    <row r="685" spans="19:20" x14ac:dyDescent="0.15">
      <c r="S685" s="161"/>
      <c r="T685" s="161"/>
    </row>
    <row r="686" spans="19:20" x14ac:dyDescent="0.15">
      <c r="S686" s="161"/>
      <c r="T686" s="161"/>
    </row>
    <row r="687" spans="19:20" x14ac:dyDescent="0.15">
      <c r="S687" s="161"/>
      <c r="T687" s="161"/>
    </row>
    <row r="688" spans="19:20" x14ac:dyDescent="0.15">
      <c r="S688" s="161"/>
      <c r="T688" s="161"/>
    </row>
    <row r="689" spans="19:20" x14ac:dyDescent="0.15">
      <c r="S689" s="161"/>
      <c r="T689" s="161"/>
    </row>
    <row r="690" spans="19:20" x14ac:dyDescent="0.15">
      <c r="S690" s="161"/>
      <c r="T690" s="161"/>
    </row>
    <row r="691" spans="19:20" x14ac:dyDescent="0.15">
      <c r="S691" s="161"/>
      <c r="T691" s="161"/>
    </row>
    <row r="692" spans="19:20" x14ac:dyDescent="0.15">
      <c r="S692" s="161"/>
      <c r="T692" s="161"/>
    </row>
    <row r="693" spans="19:20" x14ac:dyDescent="0.15">
      <c r="S693" s="161"/>
      <c r="T693" s="161"/>
    </row>
    <row r="694" spans="19:20" x14ac:dyDescent="0.15">
      <c r="S694" s="161"/>
      <c r="T694" s="161"/>
    </row>
    <row r="695" spans="19:20" x14ac:dyDescent="0.15">
      <c r="S695" s="161"/>
      <c r="T695" s="161"/>
    </row>
    <row r="696" spans="19:20" x14ac:dyDescent="0.15">
      <c r="S696" s="161"/>
      <c r="T696" s="161"/>
    </row>
    <row r="697" spans="19:20" x14ac:dyDescent="0.15">
      <c r="S697" s="161"/>
      <c r="T697" s="161"/>
    </row>
    <row r="698" spans="19:20" x14ac:dyDescent="0.15">
      <c r="S698" s="161"/>
      <c r="T698" s="161"/>
    </row>
    <row r="699" spans="19:20" x14ac:dyDescent="0.15">
      <c r="S699" s="161"/>
      <c r="T699" s="161"/>
    </row>
    <row r="700" spans="19:20" x14ac:dyDescent="0.15">
      <c r="S700" s="161"/>
      <c r="T700" s="161"/>
    </row>
    <row r="701" spans="19:20" x14ac:dyDescent="0.15">
      <c r="S701" s="161"/>
      <c r="T701" s="161"/>
    </row>
    <row r="702" spans="19:20" x14ac:dyDescent="0.15">
      <c r="S702" s="161"/>
      <c r="T702" s="161"/>
    </row>
    <row r="703" spans="19:20" x14ac:dyDescent="0.15">
      <c r="S703" s="161"/>
      <c r="T703" s="161"/>
    </row>
    <row r="704" spans="19:20" x14ac:dyDescent="0.15">
      <c r="S704" s="161"/>
      <c r="T704" s="161"/>
    </row>
    <row r="705" spans="19:20" x14ac:dyDescent="0.15">
      <c r="S705" s="161"/>
      <c r="T705" s="161"/>
    </row>
    <row r="706" spans="19:20" x14ac:dyDescent="0.15">
      <c r="S706" s="161"/>
      <c r="T706" s="161"/>
    </row>
    <row r="707" spans="19:20" x14ac:dyDescent="0.15">
      <c r="S707" s="161"/>
      <c r="T707" s="161"/>
    </row>
    <row r="708" spans="19:20" x14ac:dyDescent="0.15">
      <c r="S708" s="161"/>
      <c r="T708" s="161"/>
    </row>
    <row r="709" spans="19:20" x14ac:dyDescent="0.15">
      <c r="S709" s="161"/>
      <c r="T709" s="161"/>
    </row>
    <row r="710" spans="19:20" x14ac:dyDescent="0.15">
      <c r="S710" s="161"/>
      <c r="T710" s="161"/>
    </row>
    <row r="711" spans="19:20" x14ac:dyDescent="0.15">
      <c r="S711" s="161"/>
      <c r="T711" s="161"/>
    </row>
    <row r="712" spans="19:20" x14ac:dyDescent="0.15">
      <c r="S712" s="161"/>
      <c r="T712" s="161"/>
    </row>
    <row r="713" spans="19:20" x14ac:dyDescent="0.15">
      <c r="S713" s="161"/>
      <c r="T713" s="161"/>
    </row>
    <row r="714" spans="19:20" x14ac:dyDescent="0.15">
      <c r="S714" s="161"/>
      <c r="T714" s="161"/>
    </row>
    <row r="715" spans="19:20" x14ac:dyDescent="0.15">
      <c r="S715" s="161"/>
      <c r="T715" s="161"/>
    </row>
    <row r="716" spans="19:20" x14ac:dyDescent="0.15">
      <c r="S716" s="161"/>
      <c r="T716" s="161"/>
    </row>
    <row r="717" spans="19:20" x14ac:dyDescent="0.15">
      <c r="S717" s="161"/>
      <c r="T717" s="161"/>
    </row>
    <row r="718" spans="19:20" x14ac:dyDescent="0.15">
      <c r="S718" s="161"/>
      <c r="T718" s="161"/>
    </row>
    <row r="719" spans="19:20" x14ac:dyDescent="0.15">
      <c r="S719" s="161"/>
      <c r="T719" s="161"/>
    </row>
    <row r="720" spans="19:20" x14ac:dyDescent="0.15">
      <c r="S720" s="161"/>
      <c r="T720" s="161"/>
    </row>
    <row r="721" spans="19:20" x14ac:dyDescent="0.15">
      <c r="S721" s="161"/>
      <c r="T721" s="161"/>
    </row>
    <row r="722" spans="19:20" x14ac:dyDescent="0.15">
      <c r="S722" s="161"/>
      <c r="T722" s="161"/>
    </row>
    <row r="723" spans="19:20" x14ac:dyDescent="0.15">
      <c r="S723" s="161"/>
      <c r="T723" s="161"/>
    </row>
    <row r="724" spans="19:20" x14ac:dyDescent="0.15">
      <c r="S724" s="161"/>
      <c r="T724" s="161"/>
    </row>
    <row r="725" spans="19:20" x14ac:dyDescent="0.15">
      <c r="S725" s="161"/>
      <c r="T725" s="161"/>
    </row>
    <row r="726" spans="19:20" x14ac:dyDescent="0.15">
      <c r="S726" s="161"/>
      <c r="T726" s="161"/>
    </row>
    <row r="727" spans="19:20" x14ac:dyDescent="0.15">
      <c r="S727" s="161"/>
      <c r="T727" s="161"/>
    </row>
    <row r="728" spans="19:20" x14ac:dyDescent="0.15">
      <c r="S728" s="161"/>
      <c r="T728" s="161"/>
    </row>
    <row r="729" spans="19:20" x14ac:dyDescent="0.15">
      <c r="S729" s="161"/>
      <c r="T729" s="161"/>
    </row>
    <row r="730" spans="19:20" x14ac:dyDescent="0.15">
      <c r="S730" s="161"/>
      <c r="T730" s="161"/>
    </row>
    <row r="731" spans="19:20" x14ac:dyDescent="0.15">
      <c r="S731" s="161"/>
      <c r="T731" s="161"/>
    </row>
    <row r="732" spans="19:20" x14ac:dyDescent="0.15">
      <c r="S732" s="161"/>
      <c r="T732" s="161"/>
    </row>
    <row r="733" spans="19:20" x14ac:dyDescent="0.15">
      <c r="S733" s="161"/>
      <c r="T733" s="161"/>
    </row>
    <row r="734" spans="19:20" x14ac:dyDescent="0.15">
      <c r="S734" s="161"/>
      <c r="T734" s="161"/>
    </row>
    <row r="735" spans="19:20" x14ac:dyDescent="0.15">
      <c r="S735" s="161"/>
      <c r="T735" s="161"/>
    </row>
    <row r="736" spans="19:20" x14ac:dyDescent="0.15">
      <c r="S736" s="161"/>
      <c r="T736" s="161"/>
    </row>
    <row r="737" spans="19:20" x14ac:dyDescent="0.15">
      <c r="S737" s="161"/>
      <c r="T737" s="161"/>
    </row>
    <row r="738" spans="19:20" x14ac:dyDescent="0.15">
      <c r="S738" s="161"/>
      <c r="T738" s="161"/>
    </row>
    <row r="739" spans="19:20" x14ac:dyDescent="0.15">
      <c r="S739" s="161"/>
      <c r="T739" s="161"/>
    </row>
    <row r="740" spans="19:20" x14ac:dyDescent="0.15">
      <c r="S740" s="161"/>
      <c r="T740" s="161"/>
    </row>
    <row r="741" spans="19:20" x14ac:dyDescent="0.15">
      <c r="S741" s="161"/>
      <c r="T741" s="161"/>
    </row>
    <row r="742" spans="19:20" x14ac:dyDescent="0.15">
      <c r="S742" s="161"/>
      <c r="T742" s="161"/>
    </row>
    <row r="743" spans="19:20" x14ac:dyDescent="0.15">
      <c r="S743" s="161"/>
      <c r="T743" s="161"/>
    </row>
    <row r="744" spans="19:20" x14ac:dyDescent="0.15">
      <c r="S744" s="161"/>
      <c r="T744" s="161"/>
    </row>
    <row r="745" spans="19:20" x14ac:dyDescent="0.15">
      <c r="S745" s="161"/>
      <c r="T745" s="161"/>
    </row>
    <row r="746" spans="19:20" x14ac:dyDescent="0.15">
      <c r="S746" s="161"/>
      <c r="T746" s="161"/>
    </row>
    <row r="747" spans="19:20" x14ac:dyDescent="0.15">
      <c r="S747" s="161"/>
      <c r="T747" s="161"/>
    </row>
    <row r="748" spans="19:20" x14ac:dyDescent="0.15">
      <c r="S748" s="161"/>
      <c r="T748" s="161"/>
    </row>
    <row r="749" spans="19:20" x14ac:dyDescent="0.15">
      <c r="S749" s="161"/>
      <c r="T749" s="161"/>
    </row>
    <row r="750" spans="19:20" x14ac:dyDescent="0.15">
      <c r="S750" s="161"/>
      <c r="T750" s="161"/>
    </row>
    <row r="751" spans="19:20" x14ac:dyDescent="0.15">
      <c r="S751" s="161"/>
      <c r="T751" s="161"/>
    </row>
    <row r="752" spans="19:20" x14ac:dyDescent="0.15">
      <c r="S752" s="161"/>
      <c r="T752" s="161"/>
    </row>
    <row r="753" spans="19:20" x14ac:dyDescent="0.15">
      <c r="S753" s="161"/>
      <c r="T753" s="161"/>
    </row>
    <row r="754" spans="19:20" x14ac:dyDescent="0.15">
      <c r="S754" s="161"/>
      <c r="T754" s="161"/>
    </row>
    <row r="755" spans="19:20" x14ac:dyDescent="0.15">
      <c r="S755" s="161"/>
      <c r="T755" s="161"/>
    </row>
    <row r="756" spans="19:20" x14ac:dyDescent="0.15">
      <c r="S756" s="161"/>
      <c r="T756" s="161"/>
    </row>
    <row r="757" spans="19:20" x14ac:dyDescent="0.15">
      <c r="S757" s="161"/>
      <c r="T757" s="161"/>
    </row>
    <row r="758" spans="19:20" x14ac:dyDescent="0.15">
      <c r="S758" s="161"/>
      <c r="T758" s="161"/>
    </row>
    <row r="759" spans="19:20" x14ac:dyDescent="0.15">
      <c r="S759" s="161"/>
      <c r="T759" s="161"/>
    </row>
    <row r="760" spans="19:20" x14ac:dyDescent="0.15">
      <c r="S760" s="161"/>
      <c r="T760" s="161"/>
    </row>
    <row r="761" spans="19:20" x14ac:dyDescent="0.15">
      <c r="S761" s="161"/>
      <c r="T761" s="161"/>
    </row>
    <row r="762" spans="19:20" x14ac:dyDescent="0.15">
      <c r="S762" s="161"/>
      <c r="T762" s="161"/>
    </row>
    <row r="763" spans="19:20" x14ac:dyDescent="0.15">
      <c r="S763" s="161"/>
      <c r="T763" s="161"/>
    </row>
    <row r="764" spans="19:20" x14ac:dyDescent="0.15">
      <c r="S764" s="161"/>
      <c r="T764" s="161"/>
    </row>
    <row r="765" spans="19:20" x14ac:dyDescent="0.15">
      <c r="S765" s="161"/>
      <c r="T765" s="161"/>
    </row>
    <row r="766" spans="19:20" x14ac:dyDescent="0.15">
      <c r="S766" s="161"/>
      <c r="T766" s="161"/>
    </row>
    <row r="767" spans="19:20" x14ac:dyDescent="0.15">
      <c r="S767" s="161"/>
      <c r="T767" s="161"/>
    </row>
    <row r="768" spans="19:20" x14ac:dyDescent="0.15">
      <c r="S768" s="161"/>
      <c r="T768" s="161"/>
    </row>
    <row r="769" spans="19:20" x14ac:dyDescent="0.15">
      <c r="S769" s="161"/>
      <c r="T769" s="161"/>
    </row>
    <row r="770" spans="19:20" x14ac:dyDescent="0.15">
      <c r="S770" s="161"/>
      <c r="T770" s="161"/>
    </row>
    <row r="771" spans="19:20" x14ac:dyDescent="0.15">
      <c r="S771" s="161"/>
      <c r="T771" s="161"/>
    </row>
    <row r="772" spans="19:20" x14ac:dyDescent="0.15">
      <c r="S772" s="161"/>
      <c r="T772" s="161"/>
    </row>
    <row r="773" spans="19:20" x14ac:dyDescent="0.15">
      <c r="S773" s="161"/>
      <c r="T773" s="161"/>
    </row>
    <row r="774" spans="19:20" x14ac:dyDescent="0.15">
      <c r="S774" s="161"/>
      <c r="T774" s="161"/>
    </row>
    <row r="775" spans="19:20" x14ac:dyDescent="0.15">
      <c r="S775" s="161"/>
      <c r="T775" s="161"/>
    </row>
    <row r="776" spans="19:20" x14ac:dyDescent="0.15">
      <c r="S776" s="161"/>
      <c r="T776" s="161"/>
    </row>
    <row r="777" spans="19:20" x14ac:dyDescent="0.15">
      <c r="S777" s="161"/>
      <c r="T777" s="161"/>
    </row>
    <row r="778" spans="19:20" x14ac:dyDescent="0.15">
      <c r="S778" s="161"/>
      <c r="T778" s="161"/>
    </row>
    <row r="779" spans="19:20" x14ac:dyDescent="0.15">
      <c r="S779" s="161"/>
      <c r="T779" s="161"/>
    </row>
    <row r="780" spans="19:20" x14ac:dyDescent="0.15">
      <c r="S780" s="161"/>
      <c r="T780" s="161"/>
    </row>
    <row r="781" spans="19:20" x14ac:dyDescent="0.15">
      <c r="S781" s="161"/>
      <c r="T781" s="161"/>
    </row>
    <row r="782" spans="19:20" x14ac:dyDescent="0.15">
      <c r="S782" s="161"/>
      <c r="T782" s="161"/>
    </row>
    <row r="783" spans="19:20" x14ac:dyDescent="0.15">
      <c r="S783" s="161"/>
      <c r="T783" s="161"/>
    </row>
    <row r="784" spans="19:20" x14ac:dyDescent="0.15">
      <c r="S784" s="161"/>
      <c r="T784" s="161"/>
    </row>
    <row r="785" spans="19:20" x14ac:dyDescent="0.15">
      <c r="S785" s="161"/>
      <c r="T785" s="161"/>
    </row>
    <row r="786" spans="19:20" x14ac:dyDescent="0.15">
      <c r="S786" s="161"/>
      <c r="T786" s="161"/>
    </row>
    <row r="787" spans="19:20" x14ac:dyDescent="0.15">
      <c r="S787" s="161"/>
      <c r="T787" s="161"/>
    </row>
    <row r="788" spans="19:20" x14ac:dyDescent="0.15">
      <c r="S788" s="161"/>
      <c r="T788" s="161"/>
    </row>
    <row r="789" spans="19:20" x14ac:dyDescent="0.15">
      <c r="S789" s="161"/>
      <c r="T789" s="161"/>
    </row>
    <row r="790" spans="19:20" x14ac:dyDescent="0.15">
      <c r="S790" s="161"/>
      <c r="T790" s="161"/>
    </row>
    <row r="791" spans="19:20" x14ac:dyDescent="0.15">
      <c r="S791" s="161"/>
      <c r="T791" s="161"/>
    </row>
    <row r="792" spans="19:20" x14ac:dyDescent="0.15">
      <c r="S792" s="161"/>
      <c r="T792" s="161"/>
    </row>
    <row r="793" spans="19:20" x14ac:dyDescent="0.15">
      <c r="S793" s="161"/>
      <c r="T793" s="161"/>
    </row>
    <row r="794" spans="19:20" x14ac:dyDescent="0.15">
      <c r="S794" s="161"/>
      <c r="T794" s="161"/>
    </row>
    <row r="795" spans="19:20" x14ac:dyDescent="0.15">
      <c r="S795" s="161"/>
      <c r="T795" s="161"/>
    </row>
    <row r="796" spans="19:20" x14ac:dyDescent="0.15">
      <c r="S796" s="161"/>
      <c r="T796" s="161"/>
    </row>
    <row r="797" spans="19:20" x14ac:dyDescent="0.15">
      <c r="S797" s="161"/>
      <c r="T797" s="161"/>
    </row>
    <row r="798" spans="19:20" x14ac:dyDescent="0.15">
      <c r="S798" s="161"/>
      <c r="T798" s="161"/>
    </row>
    <row r="799" spans="19:20" x14ac:dyDescent="0.15">
      <c r="S799" s="161"/>
      <c r="T799" s="161"/>
    </row>
    <row r="800" spans="19:20" x14ac:dyDescent="0.15">
      <c r="S800" s="161"/>
      <c r="T800" s="161"/>
    </row>
    <row r="801" spans="19:20" x14ac:dyDescent="0.15">
      <c r="S801" s="161"/>
      <c r="T801" s="161"/>
    </row>
    <row r="802" spans="19:20" x14ac:dyDescent="0.15">
      <c r="S802" s="161"/>
      <c r="T802" s="161"/>
    </row>
    <row r="803" spans="19:20" x14ac:dyDescent="0.15">
      <c r="S803" s="161"/>
      <c r="T803" s="161"/>
    </row>
    <row r="804" spans="19:20" x14ac:dyDescent="0.15">
      <c r="S804" s="161"/>
      <c r="T804" s="161"/>
    </row>
    <row r="805" spans="19:20" x14ac:dyDescent="0.15">
      <c r="S805" s="161"/>
      <c r="T805" s="161"/>
    </row>
    <row r="806" spans="19:20" x14ac:dyDescent="0.15">
      <c r="S806" s="161"/>
      <c r="T806" s="161"/>
    </row>
    <row r="807" spans="19:20" x14ac:dyDescent="0.15">
      <c r="S807" s="161"/>
      <c r="T807" s="161"/>
    </row>
    <row r="808" spans="19:20" x14ac:dyDescent="0.15">
      <c r="S808" s="161"/>
      <c r="T808" s="161"/>
    </row>
    <row r="809" spans="19:20" x14ac:dyDescent="0.15">
      <c r="S809" s="161"/>
      <c r="T809" s="161"/>
    </row>
  </sheetData>
  <sheetProtection formatCells="0" formatColumns="0" formatRows="0"/>
  <mergeCells count="154">
    <mergeCell ref="D33:S34"/>
    <mergeCell ref="L29:M29"/>
    <mergeCell ref="N29:P29"/>
    <mergeCell ref="R29:S29"/>
    <mergeCell ref="L31:M31"/>
    <mergeCell ref="N31:P31"/>
    <mergeCell ref="R31:S31"/>
    <mergeCell ref="D29:G30"/>
    <mergeCell ref="H29:I30"/>
    <mergeCell ref="J29:K30"/>
    <mergeCell ref="L30:M30"/>
    <mergeCell ref="N30:P30"/>
    <mergeCell ref="R30:S30"/>
    <mergeCell ref="D31:G32"/>
    <mergeCell ref="H31:I32"/>
    <mergeCell ref="J31:K32"/>
    <mergeCell ref="L32:M32"/>
    <mergeCell ref="N32:P32"/>
    <mergeCell ref="R32:S32"/>
    <mergeCell ref="D58:S58"/>
    <mergeCell ref="D59:S59"/>
    <mergeCell ref="T60:AB60"/>
    <mergeCell ref="T25:AB25"/>
    <mergeCell ref="T26:AB26"/>
    <mergeCell ref="D27:S27"/>
    <mergeCell ref="H28:I28"/>
    <mergeCell ref="J28:K28"/>
    <mergeCell ref="L28:S28"/>
    <mergeCell ref="D57:F57"/>
    <mergeCell ref="G57:H57"/>
    <mergeCell ref="I57:J57"/>
    <mergeCell ref="K57:L57"/>
    <mergeCell ref="M57:P57"/>
    <mergeCell ref="R57:S57"/>
    <mergeCell ref="T57:AB57"/>
    <mergeCell ref="D56:F56"/>
    <mergeCell ref="G56:H56"/>
    <mergeCell ref="I56:J56"/>
    <mergeCell ref="K56:L56"/>
    <mergeCell ref="D52:F52"/>
    <mergeCell ref="G52:H53"/>
    <mergeCell ref="I52:L52"/>
    <mergeCell ref="M52:P53"/>
    <mergeCell ref="D46:S46"/>
    <mergeCell ref="AD54:AE54"/>
    <mergeCell ref="D55:F55"/>
    <mergeCell ref="G55:H55"/>
    <mergeCell ref="I55:J55"/>
    <mergeCell ref="K55:L55"/>
    <mergeCell ref="M55:P55"/>
    <mergeCell ref="R55:S55"/>
    <mergeCell ref="M56:P56"/>
    <mergeCell ref="R56:S56"/>
    <mergeCell ref="D54:F54"/>
    <mergeCell ref="G54:H54"/>
    <mergeCell ref="I54:J54"/>
    <mergeCell ref="K54:L54"/>
    <mergeCell ref="M54:P54"/>
    <mergeCell ref="R54:S54"/>
    <mergeCell ref="Z54:Z55"/>
    <mergeCell ref="AA54:AB54"/>
    <mergeCell ref="AC54:AC55"/>
    <mergeCell ref="R20:S20"/>
    <mergeCell ref="T20:AA20"/>
    <mergeCell ref="Q52:S52"/>
    <mergeCell ref="T52:AA52"/>
    <mergeCell ref="D53:F53"/>
    <mergeCell ref="I53:J53"/>
    <mergeCell ref="K53:L53"/>
    <mergeCell ref="R53:S53"/>
    <mergeCell ref="D21:F21"/>
    <mergeCell ref="G21:H21"/>
    <mergeCell ref="I21:J21"/>
    <mergeCell ref="K21:L21"/>
    <mergeCell ref="M21:P21"/>
    <mergeCell ref="R21:S21"/>
    <mergeCell ref="T21:AA21"/>
    <mergeCell ref="D50:S50"/>
    <mergeCell ref="D51:F51"/>
    <mergeCell ref="G51:L51"/>
    <mergeCell ref="M51:S51"/>
    <mergeCell ref="T51:AA51"/>
    <mergeCell ref="D22:S22"/>
    <mergeCell ref="D23:S23"/>
    <mergeCell ref="T24:AA24"/>
    <mergeCell ref="D40:S40"/>
    <mergeCell ref="AG17:AN17"/>
    <mergeCell ref="D41:F41"/>
    <mergeCell ref="G41:L41"/>
    <mergeCell ref="M41:S41"/>
    <mergeCell ref="K16:L17"/>
    <mergeCell ref="M16:Q16"/>
    <mergeCell ref="R16:S17"/>
    <mergeCell ref="D17:F17"/>
    <mergeCell ref="G17:H17"/>
    <mergeCell ref="I17:J17"/>
    <mergeCell ref="M17:P17"/>
    <mergeCell ref="AC18:AD18"/>
    <mergeCell ref="AE18:AE19"/>
    <mergeCell ref="D19:F19"/>
    <mergeCell ref="G19:H19"/>
    <mergeCell ref="I19:J19"/>
    <mergeCell ref="K19:L19"/>
    <mergeCell ref="M19:P19"/>
    <mergeCell ref="R19:S19"/>
    <mergeCell ref="D20:F20"/>
    <mergeCell ref="G20:H20"/>
    <mergeCell ref="I20:J20"/>
    <mergeCell ref="K20:L20"/>
    <mergeCell ref="M20:P20"/>
    <mergeCell ref="D44:F44"/>
    <mergeCell ref="G44:H44"/>
    <mergeCell ref="I44:J44"/>
    <mergeCell ref="K44:L44"/>
    <mergeCell ref="M44:P44"/>
    <mergeCell ref="R44:S44"/>
    <mergeCell ref="D45:S45"/>
    <mergeCell ref="D42:F42"/>
    <mergeCell ref="G42:H43"/>
    <mergeCell ref="I42:L42"/>
    <mergeCell ref="M42:P43"/>
    <mergeCell ref="Q42:S42"/>
    <mergeCell ref="D43:F43"/>
    <mergeCell ref="I43:J43"/>
    <mergeCell ref="K43:L43"/>
    <mergeCell ref="R43:S43"/>
    <mergeCell ref="D18:F18"/>
    <mergeCell ref="G18:H18"/>
    <mergeCell ref="I18:J18"/>
    <mergeCell ref="K18:L18"/>
    <mergeCell ref="M18:P18"/>
    <mergeCell ref="R18:S18"/>
    <mergeCell ref="D14:S14"/>
    <mergeCell ref="D8:F8"/>
    <mergeCell ref="G8:H8"/>
    <mergeCell ref="I8:J8"/>
    <mergeCell ref="K8:L8"/>
    <mergeCell ref="M8:P8"/>
    <mergeCell ref="R8:S8"/>
    <mergeCell ref="D9:S9"/>
    <mergeCell ref="D10:S10"/>
    <mergeCell ref="D15:F15"/>
    <mergeCell ref="G15:L15"/>
    <mergeCell ref="I7:J7"/>
    <mergeCell ref="K7:L7"/>
    <mergeCell ref="D5:S5"/>
    <mergeCell ref="D6:F6"/>
    <mergeCell ref="G6:L6"/>
    <mergeCell ref="M6:S6"/>
    <mergeCell ref="M15:S15"/>
    <mergeCell ref="D16:F16"/>
    <mergeCell ref="G16:J16"/>
    <mergeCell ref="G7:H7"/>
    <mergeCell ref="M7:P7"/>
  </mergeCells>
  <phoneticPr fontId="7" type="noConversion"/>
  <conditionalFormatting sqref="K18:K21 R18:R21">
    <cfRule type="cellIs" dxfId="70" priority="83" operator="notBetween">
      <formula>$G18</formula>
      <formula>$I18</formula>
    </cfRule>
  </conditionalFormatting>
  <conditionalFormatting sqref="G44 G54:G57">
    <cfRule type="cellIs" dxfId="69" priority="81" operator="notBetween">
      <formula>$G44</formula>
      <formula>$I44</formula>
    </cfRule>
  </conditionalFormatting>
  <conditionalFormatting sqref="L29:S29 L30 N30 Q30:R30">
    <cfRule type="cellIs" dxfId="68" priority="85" operator="notBetween">
      <formula>$H$29</formula>
      <formula>$J$29</formula>
    </cfRule>
  </conditionalFormatting>
  <conditionalFormatting sqref="L31:S31 L32 Q32:R32 N32">
    <cfRule type="cellIs" dxfId="67" priority="86" operator="notBetween">
      <formula>$H$31</formula>
      <formula>$J$31</formula>
    </cfRule>
  </conditionalFormatting>
  <conditionalFormatting sqref="G8">
    <cfRule type="cellIs" dxfId="66" priority="43" operator="notBetween">
      <formula>$G8</formula>
      <formula>$I8</formula>
    </cfRule>
  </conditionalFormatting>
  <conditionalFormatting sqref="D9:S10">
    <cfRule type="containsText" dxfId="65" priority="42" operator="containsText" text="with">
      <formula>NOT(ISERROR(SEARCH("with",D9)))</formula>
    </cfRule>
  </conditionalFormatting>
  <conditionalFormatting sqref="D58:S59 D45:S46">
    <cfRule type="containsText" dxfId="64" priority="6" operator="containsText" text="outside">
      <formula>NOT(ISERROR(SEARCH("outside",D45)))</formula>
    </cfRule>
  </conditionalFormatting>
  <conditionalFormatting sqref="D9:S10 D22:S23 D33">
    <cfRule type="containsText" dxfId="63" priority="5" operator="containsText" text="not been">
      <formula>NOT(ISERROR(SEARCH("not been",D9)))</formula>
    </cfRule>
  </conditionalFormatting>
  <conditionalFormatting sqref="D33">
    <cfRule type="containsText" dxfId="62" priority="4" operator="containsText" text="with">
      <formula>NOT(ISERROR(SEARCH("with",D33)))</formula>
    </cfRule>
  </conditionalFormatting>
  <conditionalFormatting sqref="B1:B1048576">
    <cfRule type="containsText" dxfId="61" priority="1" operator="containsText" text="not">
      <formula>NOT(ISERROR(SEARCH("not",B1)))</formula>
    </cfRule>
    <cfRule type="containsText" dxfId="60" priority="46" operator="containsText" text="with">
      <formula>NOT(ISERROR(SEARCH("with",B1)))</formula>
    </cfRule>
  </conditionalFormatting>
  <pageMargins left="0.5" right="0.5" top="1" bottom="1" header="0.5" footer="0.3"/>
  <pageSetup scale="50" firstPageNumber="10" fitToHeight="5" orientation="portrait" useFirstPageNumber="1" horizontalDpi="4294967292" verticalDpi="4294967292"/>
  <headerFooter>
    <oddHeader>&amp;L&amp;"Verdana,Italic"&amp;8&amp;K000000MultiFlow Report&amp;R&amp;"Verdana,Italic"&amp;8&amp;K000000Litron Laboratories</oddHeader>
    <oddFooter>&amp;C&amp;"Verdana Italic,Italic"&amp;8&amp;K022452Page &amp;P of 42
&amp;A</oddFooter>
  </headerFooter>
  <extLst>
    <ext xmlns:x14="http://schemas.microsoft.com/office/spreadsheetml/2009/9/main" uri="{78C0D931-6437-407d-A8EE-F0AAD7539E65}">
      <x14:conditionalFormattings>
        <x14:conditionalFormatting xmlns:xm="http://schemas.microsoft.com/office/excel/2006/main">
          <x14:cfRule type="expression" priority="26" id="{9D96C67C-EFDB-2A41-A55E-825C7E33FC73}">
            <xm:f>INDIRECT("'Appendix 2 - 4 Hr Raw Data'!q"&amp;'4 - 4 Hr Calc Data'!G3-4)&lt;&gt;""</xm:f>
            <x14:dxf>
              <font>
                <b/>
                <i val="0"/>
                <color theme="0"/>
              </font>
              <fill>
                <patternFill>
                  <bgColor rgb="FF9C0006"/>
                </patternFill>
              </fill>
            </x14:dxf>
          </x14:cfRule>
          <xm:sqref>L29:M29</xm:sqref>
        </x14:conditionalFormatting>
        <x14:conditionalFormatting xmlns:xm="http://schemas.microsoft.com/office/excel/2006/main">
          <x14:cfRule type="expression" priority="25" id="{75752902-71FC-C64B-93F1-D2BBEE85DB86}">
            <xm:f>INDIRECT("'Appendix 2 - 4 Hr Raw Data'!q"&amp;('4 - 4 Hr Calc Data'!G3-3))&lt;&gt;""</xm:f>
            <x14:dxf>
              <font>
                <b/>
                <i val="0"/>
                <color theme="0"/>
              </font>
              <fill>
                <patternFill>
                  <bgColor rgb="FF9C0006"/>
                </patternFill>
              </fill>
            </x14:dxf>
          </x14:cfRule>
          <xm:sqref>N29:P29</xm:sqref>
        </x14:conditionalFormatting>
        <x14:conditionalFormatting xmlns:xm="http://schemas.microsoft.com/office/excel/2006/main">
          <x14:cfRule type="expression" priority="24" id="{4D8C363C-0F18-F546-B376-06A32BC6B5B6}">
            <xm:f>INDIRECT("'Appendix 2 - 4 Hr Raw Data'!q"&amp;('4 - 4 Hr Calc Data'!G3-2))&lt;&gt;""</xm:f>
            <x14:dxf>
              <font>
                <b/>
                <i val="0"/>
                <color theme="0"/>
              </font>
              <fill>
                <patternFill>
                  <bgColor rgb="FF9C0006"/>
                </patternFill>
              </fill>
            </x14:dxf>
          </x14:cfRule>
          <xm:sqref>Q29</xm:sqref>
        </x14:conditionalFormatting>
        <x14:conditionalFormatting xmlns:xm="http://schemas.microsoft.com/office/excel/2006/main">
          <x14:cfRule type="expression" priority="23" id="{6602DE48-8F1B-A24F-A35F-AED456079F38}">
            <xm:f>INDIRECT("'Appendix 2 - 4 Hr Raw Data'!q"&amp;('4 - 4 Hr Calc Data'!G3-1))&lt;&gt;""</xm:f>
            <x14:dxf>
              <font>
                <b/>
                <i val="0"/>
                <color theme="0"/>
              </font>
              <fill>
                <patternFill>
                  <bgColor rgb="FF9C0006"/>
                </patternFill>
              </fill>
            </x14:dxf>
          </x14:cfRule>
          <xm:sqref>R29:S29</xm:sqref>
        </x14:conditionalFormatting>
        <x14:conditionalFormatting xmlns:xm="http://schemas.microsoft.com/office/excel/2006/main">
          <x14:cfRule type="expression" priority="22" id="{491ED446-A3CC-9141-91CE-7F8E721C0011}">
            <xm:f>INDIRECT("'Appendix 2 - 4 Hr Raw Data'!q"&amp;('4 - 4 Hr Calc Data'!G3))&lt;&gt;""</xm:f>
            <x14:dxf>
              <font>
                <b/>
                <i val="0"/>
                <color theme="0"/>
              </font>
              <fill>
                <patternFill>
                  <bgColor rgb="FF9C0006"/>
                </patternFill>
              </fill>
            </x14:dxf>
          </x14:cfRule>
          <xm:sqref>L30:M30</xm:sqref>
        </x14:conditionalFormatting>
        <x14:conditionalFormatting xmlns:xm="http://schemas.microsoft.com/office/excel/2006/main">
          <x14:cfRule type="expression" priority="21" id="{812D0983-B2AC-4D42-A35A-D9B46CDE3A33}">
            <xm:f>INDIRECT("'Appendix 2 - 4 Hr Raw Data'!q"&amp;('4 - 4 Hr Calc Data'!G3))&lt;&gt;""</xm:f>
            <x14:dxf>
              <font>
                <b/>
                <i val="0"/>
                <color theme="0"/>
              </font>
              <fill>
                <patternFill>
                  <bgColor rgb="FF9C0006"/>
                </patternFill>
              </fill>
            </x14:dxf>
          </x14:cfRule>
          <xm:sqref>N30:P30</xm:sqref>
        </x14:conditionalFormatting>
        <x14:conditionalFormatting xmlns:xm="http://schemas.microsoft.com/office/excel/2006/main">
          <x14:cfRule type="expression" priority="20" id="{2DBAB0E6-6C9A-5B45-A8AD-F98D29EB9C73}">
            <xm:f>INDIRECT("'Appendix 2 - 4 Hr Raw Data'!q"&amp;('4 - 4 Hr Calc Data'!G3+2))&lt;&gt;""</xm:f>
            <x14:dxf>
              <font>
                <b/>
                <i val="0"/>
                <color theme="0"/>
              </font>
              <fill>
                <patternFill>
                  <bgColor rgb="FF9C0006"/>
                </patternFill>
              </fill>
            </x14:dxf>
          </x14:cfRule>
          <xm:sqref>Q30</xm:sqref>
        </x14:conditionalFormatting>
        <x14:conditionalFormatting xmlns:xm="http://schemas.microsoft.com/office/excel/2006/main">
          <x14:cfRule type="expression" priority="19" id="{DA83E604-5402-0343-9E86-08EBA7FA56CE}">
            <xm:f>INDIRECT("'Appendix 2 - 4 Hr Raw Data'!q"&amp;('4 - 4 Hr Calc Data'!G3+3))&lt;&gt;""</xm:f>
            <x14:dxf>
              <font>
                <b/>
                <i val="0"/>
                <color theme="0"/>
              </font>
              <fill>
                <patternFill>
                  <bgColor rgb="FF9C0006"/>
                </patternFill>
              </fill>
            </x14:dxf>
          </x14:cfRule>
          <xm:sqref>R30:S30</xm:sqref>
        </x14:conditionalFormatting>
        <x14:conditionalFormatting xmlns:xm="http://schemas.microsoft.com/office/excel/2006/main">
          <x14:cfRule type="expression" priority="18" id="{103EFE16-0C70-6648-89FC-6197FA30201E}">
            <xm:f>INDIRECT("'Appendix 3 - 24 Hr Raw Data'!q"&amp;'5 - 24 Hr Calc Data'!G3-4)&lt;&gt;""</xm:f>
            <x14:dxf>
              <font>
                <b/>
                <i val="0"/>
                <color theme="0"/>
              </font>
              <fill>
                <patternFill>
                  <bgColor rgb="FF9C0006"/>
                </patternFill>
              </fill>
            </x14:dxf>
          </x14:cfRule>
          <xm:sqref>L31:M31</xm:sqref>
        </x14:conditionalFormatting>
        <x14:conditionalFormatting xmlns:xm="http://schemas.microsoft.com/office/excel/2006/main">
          <x14:cfRule type="expression" priority="17" id="{45954DDD-35C7-9442-8484-44381A54206D}">
            <xm:f>INDIRECT("'Appendix 3 - 24 Hr Raw Data'!q"&amp;'5 - 24 Hr Calc Data'!G3-3)&lt;&gt;""</xm:f>
            <x14:dxf>
              <font>
                <b/>
                <i val="0"/>
                <color theme="0"/>
              </font>
              <fill>
                <patternFill>
                  <bgColor rgb="FF9C0006"/>
                </patternFill>
              </fill>
            </x14:dxf>
          </x14:cfRule>
          <xm:sqref>N31:P31</xm:sqref>
        </x14:conditionalFormatting>
        <x14:conditionalFormatting xmlns:xm="http://schemas.microsoft.com/office/excel/2006/main">
          <x14:cfRule type="expression" priority="16" id="{8BF04F75-CD02-644B-856E-5C88E86CF90A}">
            <xm:f>INDIRECT("'Appendix 3 - 24 Hr Raw Data'!q"&amp;'5 - 24 Hr Calc Data'!G3-2)&lt;&gt;""</xm:f>
            <x14:dxf>
              <font>
                <b/>
                <i val="0"/>
                <color theme="0"/>
              </font>
              <fill>
                <patternFill>
                  <bgColor rgb="FF9C0006"/>
                </patternFill>
              </fill>
            </x14:dxf>
          </x14:cfRule>
          <xm:sqref>Q31</xm:sqref>
        </x14:conditionalFormatting>
        <x14:conditionalFormatting xmlns:xm="http://schemas.microsoft.com/office/excel/2006/main">
          <x14:cfRule type="expression" priority="15" id="{66744CC4-726A-474B-B890-DF0C76A10305}">
            <xm:f>INDIRECT("'Appendix 3 - 24 Hr Raw Data'!q"&amp;'5 - 24 Hr Calc Data'!G3-1)&lt;&gt;""</xm:f>
            <x14:dxf>
              <font>
                <b/>
                <i val="0"/>
                <color theme="0"/>
              </font>
              <fill>
                <patternFill>
                  <bgColor rgb="FF9C0006"/>
                </patternFill>
              </fill>
            </x14:dxf>
          </x14:cfRule>
          <xm:sqref>R31:S31</xm:sqref>
        </x14:conditionalFormatting>
        <x14:conditionalFormatting xmlns:xm="http://schemas.microsoft.com/office/excel/2006/main">
          <x14:cfRule type="expression" priority="14" id="{DB810272-EE68-E24C-B1ED-FAA474F54B4E}">
            <xm:f>INDIRECT("'Appendix 3 - 24 Hr Raw Data'!q"&amp;'5 - 24 Hr Calc Data'!G3)&lt;&gt;""</xm:f>
            <x14:dxf>
              <font>
                <b/>
                <i val="0"/>
                <color theme="0"/>
              </font>
              <fill>
                <patternFill>
                  <bgColor rgb="FF9C0006"/>
                </patternFill>
              </fill>
            </x14:dxf>
          </x14:cfRule>
          <xm:sqref>L32:M32</xm:sqref>
        </x14:conditionalFormatting>
        <x14:conditionalFormatting xmlns:xm="http://schemas.microsoft.com/office/excel/2006/main">
          <x14:cfRule type="expression" priority="13" id="{596170EC-9535-7C4D-87DD-639AA78B2BD6}">
            <xm:f>INDIRECT("'Appendix 3 - 24 Hr Raw Data'!q"&amp;'5 - 24 Hr Calc Data'!G3+1)&lt;&gt;""</xm:f>
            <x14:dxf>
              <font>
                <b/>
                <i val="0"/>
                <color theme="0"/>
              </font>
              <fill>
                <patternFill>
                  <bgColor rgb="FF9C0006"/>
                </patternFill>
              </fill>
            </x14:dxf>
          </x14:cfRule>
          <xm:sqref>N32:P32</xm:sqref>
        </x14:conditionalFormatting>
        <x14:conditionalFormatting xmlns:xm="http://schemas.microsoft.com/office/excel/2006/main">
          <x14:cfRule type="expression" priority="12" id="{CA2764DE-736A-3342-BEBE-4396574CC2EA}">
            <xm:f>INDIRECT("'Appendix 3 - 24 Hr Raw Data'!q"&amp;'5 - 24 Hr Calc Data'!G3+2)&lt;&gt;""</xm:f>
            <x14:dxf>
              <font>
                <b/>
                <i val="0"/>
                <color theme="0"/>
              </font>
              <fill>
                <patternFill>
                  <bgColor rgb="FF9C0006"/>
                </patternFill>
              </fill>
            </x14:dxf>
          </x14:cfRule>
          <xm:sqref>Q32</xm:sqref>
        </x14:conditionalFormatting>
        <x14:conditionalFormatting xmlns:xm="http://schemas.microsoft.com/office/excel/2006/main">
          <x14:cfRule type="expression" priority="11" id="{0BC35D5A-EBE3-5F4C-8FB6-45F6DCFA4A31}">
            <xm:f>INDIRECT("'Appendix 3 - 24 Hr Raw Data'!q"&amp;'5 - 24 Hr Calc Data'!G3+3)&lt;&gt;""</xm:f>
            <x14:dxf>
              <font>
                <b/>
                <i val="0"/>
                <color theme="0"/>
              </font>
              <fill>
                <patternFill>
                  <bgColor rgb="FF9C0006"/>
                </patternFill>
              </fill>
            </x14:dxf>
          </x14:cfRule>
          <xm:sqref>R32:S32</xm:sqref>
        </x14:conditionalFormatting>
      </x14:conditionalFormattings>
    </ext>
    <ext xmlns:mx="http://schemas.microsoft.com/office/mac/excel/2008/main" uri="{64002731-A6B0-56B0-2670-7721B7C09600}">
      <mx:PLV Mode="0" OnePage="0" WScale="55"/>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S821"/>
  <sheetViews>
    <sheetView tabSelected="1" view="pageBreakPreview" zoomScaleNormal="100" zoomScaleSheetLayoutView="100" workbookViewId="0">
      <pane xSplit="1" ySplit="7" topLeftCell="B8" activePane="bottomRight" state="frozen"/>
      <selection activeCell="A9" sqref="A9"/>
      <selection pane="topRight" activeCell="A9" sqref="A9"/>
      <selection pane="bottomLeft" activeCell="A9" sqref="A9"/>
      <selection pane="bottomRight" activeCell="A8" sqref="A8"/>
    </sheetView>
  </sheetViews>
  <sheetFormatPr baseColWidth="10" defaultColWidth="22.33203125" defaultRowHeight="13" x14ac:dyDescent="0.15"/>
  <cols>
    <col min="1" max="1" width="27.83203125" style="54" customWidth="1"/>
    <col min="2" max="2" width="7.33203125" style="251" customWidth="1"/>
    <col min="3" max="5" width="6.6640625" style="251" customWidth="1"/>
    <col min="6" max="6" width="6.6640625" style="360" customWidth="1"/>
    <col min="7" max="8" width="6.6640625" style="251" customWidth="1"/>
    <col min="9" max="9" width="6.83203125" style="251" customWidth="1"/>
    <col min="10" max="10" width="10.1640625" style="251" customWidth="1"/>
    <col min="11" max="11" width="10.5" style="251" customWidth="1"/>
    <col min="12" max="12" width="6.83203125" style="251" customWidth="1"/>
    <col min="13" max="13" width="6.83203125" style="360" customWidth="1"/>
    <col min="14" max="14" width="13.1640625" style="54" customWidth="1"/>
    <col min="15" max="15" width="17.83203125" style="93" customWidth="1"/>
    <col min="16" max="16" width="5.5" style="54" bestFit="1" customWidth="1"/>
    <col min="17" max="17" width="37.1640625" style="94" customWidth="1"/>
    <col min="18" max="19" width="6.33203125" style="212" hidden="1" customWidth="1"/>
    <col min="20" max="16384" width="22.33203125" style="54"/>
  </cols>
  <sheetData>
    <row r="1" spans="1:19" s="91" customFormat="1" ht="35" x14ac:dyDescent="0.35">
      <c r="A1" s="440" t="s">
        <v>33</v>
      </c>
      <c r="B1" s="241"/>
      <c r="C1" s="242"/>
      <c r="D1" s="242"/>
      <c r="E1" s="242"/>
      <c r="F1" s="359"/>
      <c r="G1" s="242"/>
      <c r="H1" s="242"/>
      <c r="I1" s="242"/>
      <c r="J1" s="242"/>
      <c r="K1" s="242"/>
      <c r="L1" s="242"/>
      <c r="M1" s="359"/>
      <c r="O1" s="92"/>
      <c r="Q1" s="216"/>
    </row>
    <row r="2" spans="1:19" ht="39" customHeight="1" thickBot="1" x14ac:dyDescent="0.2">
      <c r="A2" s="441"/>
      <c r="B2" s="243"/>
      <c r="C2" s="243"/>
      <c r="D2" s="243"/>
      <c r="E2" s="243"/>
      <c r="F2" s="359"/>
      <c r="G2" s="242"/>
      <c r="H2" s="242"/>
      <c r="I2" s="242"/>
      <c r="J2" s="242"/>
      <c r="K2" s="242"/>
      <c r="L2" s="242"/>
      <c r="M2" s="359"/>
      <c r="N2" s="91"/>
      <c r="O2" s="92"/>
    </row>
    <row r="3" spans="1:19" ht="13" customHeight="1" x14ac:dyDescent="0.15">
      <c r="A3" s="445" t="s">
        <v>10</v>
      </c>
      <c r="B3" s="446"/>
      <c r="C3" s="446"/>
      <c r="D3" s="446"/>
      <c r="E3" s="446"/>
      <c r="F3" s="446"/>
      <c r="G3" s="446"/>
      <c r="H3" s="446"/>
      <c r="I3" s="446"/>
      <c r="J3" s="446"/>
      <c r="K3" s="446"/>
      <c r="L3" s="446"/>
      <c r="M3" s="446"/>
      <c r="N3" s="446"/>
      <c r="O3" s="446"/>
      <c r="P3" s="447"/>
      <c r="Q3" s="442" t="s">
        <v>70</v>
      </c>
    </row>
    <row r="4" spans="1:19" s="84" customFormat="1" x14ac:dyDescent="0.15">
      <c r="A4" s="448" t="s">
        <v>9</v>
      </c>
      <c r="B4" s="451" t="s">
        <v>21</v>
      </c>
      <c r="C4" s="451"/>
      <c r="D4" s="451"/>
      <c r="E4" s="451"/>
      <c r="F4" s="451"/>
      <c r="G4" s="451"/>
      <c r="H4" s="451"/>
      <c r="I4" s="451" t="s">
        <v>24</v>
      </c>
      <c r="J4" s="451"/>
      <c r="K4" s="451"/>
      <c r="L4" s="451"/>
      <c r="M4" s="451"/>
      <c r="N4" s="452" t="s">
        <v>29</v>
      </c>
      <c r="O4" s="452" t="s">
        <v>73</v>
      </c>
      <c r="P4" s="454" t="s">
        <v>30</v>
      </c>
      <c r="Q4" s="443"/>
    </row>
    <row r="5" spans="1:19" s="84" customFormat="1" ht="28" customHeight="1" x14ac:dyDescent="0.15">
      <c r="A5" s="449"/>
      <c r="B5" s="456" t="s">
        <v>31</v>
      </c>
      <c r="C5" s="458" t="s">
        <v>60</v>
      </c>
      <c r="D5" s="458"/>
      <c r="E5" s="458"/>
      <c r="F5" s="458"/>
      <c r="G5" s="458"/>
      <c r="H5" s="458"/>
      <c r="I5" s="458" t="s">
        <v>31</v>
      </c>
      <c r="J5" s="458"/>
      <c r="K5" s="458"/>
      <c r="L5" s="456" t="s">
        <v>22</v>
      </c>
      <c r="M5" s="456"/>
      <c r="N5" s="452"/>
      <c r="O5" s="452"/>
      <c r="P5" s="454"/>
      <c r="Q5" s="443"/>
    </row>
    <row r="6" spans="1:19" s="84" customFormat="1" ht="42" customHeight="1" thickBot="1" x14ac:dyDescent="0.2">
      <c r="A6" s="450"/>
      <c r="B6" s="457"/>
      <c r="C6" s="355" t="s">
        <v>2</v>
      </c>
      <c r="D6" s="355" t="s">
        <v>11</v>
      </c>
      <c r="E6" s="355" t="s">
        <v>12</v>
      </c>
      <c r="F6" s="355" t="s">
        <v>23</v>
      </c>
      <c r="G6" s="355" t="s">
        <v>19</v>
      </c>
      <c r="H6" s="355" t="s">
        <v>20</v>
      </c>
      <c r="I6" s="244" t="s">
        <v>26</v>
      </c>
      <c r="J6" s="244" t="s">
        <v>32</v>
      </c>
      <c r="K6" s="244" t="s">
        <v>25</v>
      </c>
      <c r="L6" s="355" t="s">
        <v>27</v>
      </c>
      <c r="M6" s="355" t="s">
        <v>28</v>
      </c>
      <c r="N6" s="453"/>
      <c r="O6" s="453"/>
      <c r="P6" s="455"/>
      <c r="Q6" s="444"/>
    </row>
    <row r="7" spans="1:19" s="84" customFormat="1" ht="15" thickBot="1" x14ac:dyDescent="0.2">
      <c r="A7" s="102" t="s">
        <v>53</v>
      </c>
      <c r="B7" s="245" t="e">
        <f>AVERAGE(B8:B103)</f>
        <v>#DIV/0!</v>
      </c>
      <c r="C7" s="245" t="e">
        <f t="shared" ref="C7:M7" si="0">AVERAGE(C8:C103)</f>
        <v>#DIV/0!</v>
      </c>
      <c r="D7" s="245" t="e">
        <f t="shared" si="0"/>
        <v>#DIV/0!</v>
      </c>
      <c r="E7" s="245" t="e">
        <f t="shared" si="0"/>
        <v>#DIV/0!</v>
      </c>
      <c r="F7" s="245" t="e">
        <f t="shared" si="0"/>
        <v>#DIV/0!</v>
      </c>
      <c r="G7" s="245" t="e">
        <f t="shared" si="0"/>
        <v>#DIV/0!</v>
      </c>
      <c r="H7" s="245" t="e">
        <f t="shared" si="0"/>
        <v>#DIV/0!</v>
      </c>
      <c r="I7" s="246" t="e">
        <f t="shared" si="0"/>
        <v>#DIV/0!</v>
      </c>
      <c r="J7" s="246" t="e">
        <f t="shared" si="0"/>
        <v>#DIV/0!</v>
      </c>
      <c r="K7" s="246" t="e">
        <f t="shared" si="0"/>
        <v>#DIV/0!</v>
      </c>
      <c r="L7" s="246" t="e">
        <f t="shared" si="0"/>
        <v>#DIV/0!</v>
      </c>
      <c r="M7" s="246" t="e">
        <f t="shared" si="0"/>
        <v>#DIV/0!</v>
      </c>
      <c r="N7" s="103"/>
      <c r="O7" s="103"/>
      <c r="P7" s="104"/>
      <c r="Q7" s="105"/>
    </row>
    <row r="8" spans="1:19" s="210" customFormat="1" ht="14" x14ac:dyDescent="0.15">
      <c r="A8" s="106"/>
      <c r="B8" s="247"/>
      <c r="C8" s="247"/>
      <c r="D8" s="247"/>
      <c r="E8" s="247"/>
      <c r="F8" s="247"/>
      <c r="G8" s="247"/>
      <c r="H8" s="247"/>
      <c r="I8" s="247"/>
      <c r="J8" s="247"/>
      <c r="K8" s="247"/>
      <c r="L8" s="247"/>
      <c r="M8" s="247"/>
      <c r="N8" s="107"/>
      <c r="O8" s="215"/>
      <c r="P8" s="108"/>
      <c r="Q8" s="217" t="str">
        <f>IF(A8="","",IF(AND(R8&lt;&gt;1,S8&lt;&gt;4),"Bead count outside range; bead fluorescence outside range.",IF(AND(R8=1,S8&lt;&gt;4),"Bead fluorescence outside range.",IF(AND(R8&lt;&gt;1,S8=4),"Bead count outside range.",""))))</f>
        <v/>
      </c>
      <c r="R8" s="212" t="str">
        <f>IF(A8="","",IF(AND(B8&gt;'1 - Quality Control'!I$44,B8&lt;'1 - Quality Control'!K$44),1,0))</f>
        <v/>
      </c>
      <c r="S8" s="212" t="str">
        <f>IF(A8="","",SUM(IF(AND(C8&gt;'1 - Quality Control'!I$57,C8&lt;'1 - Quality Control'!K$57),1,0)+IF(AND(D8&gt;'1 - Quality Control'!I$54,D8&lt;'1 - Quality Control'!K$54),1,0)+IF(AND(E8&gt;'1 - Quality Control'!I$55,E8&lt;'1 - Quality Control'!K$55),1,0)+IF(AND(F8&gt;'1 - Quality Control'!I$56,F8&lt;'1 - Quality Control'!K$56),1,0)))</f>
        <v/>
      </c>
    </row>
    <row r="9" spans="1:19" s="210" customFormat="1" ht="14" x14ac:dyDescent="0.15">
      <c r="A9" s="95"/>
      <c r="B9" s="249"/>
      <c r="C9" s="248"/>
      <c r="D9" s="248"/>
      <c r="E9" s="248"/>
      <c r="F9" s="248"/>
      <c r="G9" s="248"/>
      <c r="H9" s="248"/>
      <c r="I9" s="248"/>
      <c r="J9" s="248"/>
      <c r="K9" s="248"/>
      <c r="L9" s="248"/>
      <c r="M9" s="248"/>
      <c r="N9" s="90"/>
      <c r="O9" s="49"/>
      <c r="P9" s="97"/>
      <c r="Q9" s="218" t="str">
        <f t="shared" ref="Q9:Q72" si="1">IF(A9="","",IF(AND(R9&lt;&gt;1,S9&lt;&gt;4),"Bead count outside range; bead fluorescence outside range.",IF(AND(R9=1,S9&lt;&gt;4),"Bead fluorescence outside range.",IF(AND(R9&lt;&gt;1,S9=4),"Bead count outside range.",""))))</f>
        <v/>
      </c>
      <c r="R9" s="212" t="str">
        <f>IF(A9="","",IF(AND(B9&gt;'1 - Quality Control'!I$44,B9&lt;'1 - Quality Control'!K$44),1,0))</f>
        <v/>
      </c>
      <c r="S9" s="212" t="str">
        <f>IF(A9="","",SUM(IF(AND(C9&gt;'1 - Quality Control'!I$57,C9&lt;'1 - Quality Control'!K$57),1,0)+IF(AND(D9&gt;'1 - Quality Control'!I$54,D9&lt;'1 - Quality Control'!K$54),1,0)+IF(AND(E9&gt;'1 - Quality Control'!I$55,E9&lt;'1 - Quality Control'!K$55),1,0)+IF(AND(F9&gt;'1 - Quality Control'!I$56,F9&lt;'1 - Quality Control'!K$56),1,0)))</f>
        <v/>
      </c>
    </row>
    <row r="10" spans="1:19" s="210" customFormat="1" ht="14" x14ac:dyDescent="0.15">
      <c r="A10" s="47"/>
      <c r="B10" s="249"/>
      <c r="C10" s="249"/>
      <c r="D10" s="249"/>
      <c r="E10" s="249"/>
      <c r="F10" s="249"/>
      <c r="G10" s="249"/>
      <c r="H10" s="249"/>
      <c r="I10" s="249"/>
      <c r="J10" s="249"/>
      <c r="K10" s="249"/>
      <c r="L10" s="249"/>
      <c r="M10" s="249"/>
      <c r="N10" s="48"/>
      <c r="O10" s="49"/>
      <c r="P10" s="98"/>
      <c r="Q10" s="218" t="str">
        <f t="shared" si="1"/>
        <v/>
      </c>
      <c r="R10" s="212" t="str">
        <f>IF(A10="","",IF(AND(B10&gt;'1 - Quality Control'!I$44,B10&lt;'1 - Quality Control'!K$44),1,0))</f>
        <v/>
      </c>
      <c r="S10" s="212" t="str">
        <f>IF(A10="","",SUM(IF(AND(C10&gt;'1 - Quality Control'!I$57,C10&lt;'1 - Quality Control'!K$57),1,0)+IF(AND(D10&gt;'1 - Quality Control'!I$54,D10&lt;'1 - Quality Control'!K$54),1,0)+IF(AND(E10&gt;'1 - Quality Control'!I$55,E10&lt;'1 - Quality Control'!K$55),1,0)+IF(AND(F10&gt;'1 - Quality Control'!I$56,F10&lt;'1 - Quality Control'!K$56),1,0)))</f>
        <v/>
      </c>
    </row>
    <row r="11" spans="1:19" s="210" customFormat="1" ht="14" x14ac:dyDescent="0.15">
      <c r="A11" s="47"/>
      <c r="B11" s="249"/>
      <c r="C11" s="249"/>
      <c r="D11" s="249"/>
      <c r="E11" s="249"/>
      <c r="F11" s="249"/>
      <c r="G11" s="249"/>
      <c r="H11" s="249"/>
      <c r="I11" s="249"/>
      <c r="J11" s="249"/>
      <c r="K11" s="249"/>
      <c r="L11" s="249"/>
      <c r="M11" s="249"/>
      <c r="N11" s="48"/>
      <c r="O11" s="49"/>
      <c r="P11" s="98"/>
      <c r="Q11" s="218" t="str">
        <f t="shared" si="1"/>
        <v/>
      </c>
      <c r="R11" s="212" t="str">
        <f>IF(A11="","",IF(AND(B11&gt;'1 - Quality Control'!I$44,B11&lt;'1 - Quality Control'!K$44),1,0))</f>
        <v/>
      </c>
      <c r="S11" s="212" t="str">
        <f>IF(A11="","",SUM(IF(AND(C11&gt;'1 - Quality Control'!I$57,C11&lt;'1 - Quality Control'!K$57),1,0)+IF(AND(D11&gt;'1 - Quality Control'!I$54,D11&lt;'1 - Quality Control'!K$54),1,0)+IF(AND(E11&gt;'1 - Quality Control'!I$55,E11&lt;'1 - Quality Control'!K$55),1,0)+IF(AND(F11&gt;'1 - Quality Control'!I$56,F11&lt;'1 - Quality Control'!K$56),1,0)))</f>
        <v/>
      </c>
    </row>
    <row r="12" spans="1:19" s="210" customFormat="1" ht="14" x14ac:dyDescent="0.15">
      <c r="A12" s="47"/>
      <c r="B12" s="249"/>
      <c r="C12" s="249"/>
      <c r="D12" s="249"/>
      <c r="E12" s="249"/>
      <c r="F12" s="249"/>
      <c r="G12" s="249"/>
      <c r="H12" s="249"/>
      <c r="I12" s="249"/>
      <c r="J12" s="249"/>
      <c r="K12" s="249"/>
      <c r="L12" s="249"/>
      <c r="M12" s="249"/>
      <c r="N12" s="48"/>
      <c r="O12" s="49"/>
      <c r="P12" s="98"/>
      <c r="Q12" s="218" t="str">
        <f t="shared" si="1"/>
        <v/>
      </c>
      <c r="R12" s="212" t="str">
        <f>IF(A12="","",IF(AND(B12&gt;'1 - Quality Control'!I$44,B12&lt;'1 - Quality Control'!K$44),1,0))</f>
        <v/>
      </c>
      <c r="S12" s="212" t="str">
        <f>IF(A12="","",SUM(IF(AND(C12&gt;'1 - Quality Control'!I$57,C12&lt;'1 - Quality Control'!K$57),1,0)+IF(AND(D12&gt;'1 - Quality Control'!I$54,D12&lt;'1 - Quality Control'!K$54),1,0)+IF(AND(E12&gt;'1 - Quality Control'!I$55,E12&lt;'1 - Quality Control'!K$55),1,0)+IF(AND(F12&gt;'1 - Quality Control'!I$56,F12&lt;'1 - Quality Control'!K$56),1,0)))</f>
        <v/>
      </c>
    </row>
    <row r="13" spans="1:19" s="210" customFormat="1" ht="14" x14ac:dyDescent="0.15">
      <c r="A13" s="47"/>
      <c r="B13" s="249"/>
      <c r="C13" s="249"/>
      <c r="D13" s="249"/>
      <c r="E13" s="249"/>
      <c r="F13" s="249"/>
      <c r="G13" s="249"/>
      <c r="H13" s="249"/>
      <c r="I13" s="249"/>
      <c r="J13" s="249"/>
      <c r="K13" s="249"/>
      <c r="L13" s="249"/>
      <c r="M13" s="249"/>
      <c r="N13" s="48"/>
      <c r="O13" s="49"/>
      <c r="P13" s="98"/>
      <c r="Q13" s="218" t="str">
        <f t="shared" si="1"/>
        <v/>
      </c>
      <c r="R13" s="212" t="str">
        <f>IF(A13="","",IF(AND(B13&gt;'1 - Quality Control'!I$44,B13&lt;'1 - Quality Control'!K$44),1,0))</f>
        <v/>
      </c>
      <c r="S13" s="212" t="str">
        <f>IF(A13="","",SUM(IF(AND(C13&gt;'1 - Quality Control'!I$57,C13&lt;'1 - Quality Control'!K$57),1,0)+IF(AND(D13&gt;'1 - Quality Control'!I$54,D13&lt;'1 - Quality Control'!K$54),1,0)+IF(AND(E13&gt;'1 - Quality Control'!I$55,E13&lt;'1 - Quality Control'!K$55),1,0)+IF(AND(F13&gt;'1 - Quality Control'!I$56,F13&lt;'1 - Quality Control'!K$56),1,0)))</f>
        <v/>
      </c>
    </row>
    <row r="14" spans="1:19" s="210" customFormat="1" ht="14" x14ac:dyDescent="0.15">
      <c r="A14" s="47"/>
      <c r="B14" s="249"/>
      <c r="C14" s="249"/>
      <c r="D14" s="249"/>
      <c r="E14" s="249"/>
      <c r="F14" s="249"/>
      <c r="G14" s="249"/>
      <c r="H14" s="249"/>
      <c r="I14" s="249"/>
      <c r="J14" s="249"/>
      <c r="K14" s="249"/>
      <c r="L14" s="249"/>
      <c r="M14" s="249"/>
      <c r="N14" s="48"/>
      <c r="O14" s="49"/>
      <c r="P14" s="98"/>
      <c r="Q14" s="218" t="str">
        <f t="shared" si="1"/>
        <v/>
      </c>
      <c r="R14" s="212" t="str">
        <f>IF(A14="","",IF(AND(B14&gt;'1 - Quality Control'!I$44,B14&lt;'1 - Quality Control'!K$44),1,0))</f>
        <v/>
      </c>
      <c r="S14" s="212" t="str">
        <f>IF(A14="","",SUM(IF(AND(C14&gt;'1 - Quality Control'!I$57,C14&lt;'1 - Quality Control'!K$57),1,0)+IF(AND(D14&gt;'1 - Quality Control'!I$54,D14&lt;'1 - Quality Control'!K$54),1,0)+IF(AND(E14&gt;'1 - Quality Control'!I$55,E14&lt;'1 - Quality Control'!K$55),1,0)+IF(AND(F14&gt;'1 - Quality Control'!I$56,F14&lt;'1 - Quality Control'!K$56),1,0)))</f>
        <v/>
      </c>
    </row>
    <row r="15" spans="1:19" s="210" customFormat="1" ht="14" x14ac:dyDescent="0.15">
      <c r="A15" s="47"/>
      <c r="B15" s="249"/>
      <c r="C15" s="249"/>
      <c r="D15" s="249"/>
      <c r="E15" s="249"/>
      <c r="F15" s="249"/>
      <c r="G15" s="249"/>
      <c r="H15" s="249"/>
      <c r="I15" s="249"/>
      <c r="J15" s="249"/>
      <c r="K15" s="249"/>
      <c r="L15" s="249"/>
      <c r="M15" s="249"/>
      <c r="N15" s="48"/>
      <c r="O15" s="49"/>
      <c r="P15" s="98"/>
      <c r="Q15" s="218" t="str">
        <f t="shared" si="1"/>
        <v/>
      </c>
      <c r="R15" s="212" t="str">
        <f>IF(A15="","",IF(AND(B15&gt;'1 - Quality Control'!I$44,B15&lt;'1 - Quality Control'!K$44),1,0))</f>
        <v/>
      </c>
      <c r="S15" s="212" t="str">
        <f>IF(A15="","",SUM(IF(AND(C15&gt;'1 - Quality Control'!I$57,C15&lt;'1 - Quality Control'!K$57),1,0)+IF(AND(D15&gt;'1 - Quality Control'!I$54,D15&lt;'1 - Quality Control'!K$54),1,0)+IF(AND(E15&gt;'1 - Quality Control'!I$55,E15&lt;'1 - Quality Control'!K$55),1,0)+IF(AND(F15&gt;'1 - Quality Control'!I$56,F15&lt;'1 - Quality Control'!K$56),1,0)))</f>
        <v/>
      </c>
    </row>
    <row r="16" spans="1:19" s="210" customFormat="1" ht="14" x14ac:dyDescent="0.15">
      <c r="A16" s="47"/>
      <c r="B16" s="249"/>
      <c r="C16" s="249"/>
      <c r="D16" s="249"/>
      <c r="E16" s="249"/>
      <c r="F16" s="249"/>
      <c r="G16" s="249"/>
      <c r="H16" s="249"/>
      <c r="I16" s="249"/>
      <c r="J16" s="249"/>
      <c r="K16" s="249"/>
      <c r="L16" s="249"/>
      <c r="M16" s="249"/>
      <c r="N16" s="48"/>
      <c r="O16" s="49"/>
      <c r="P16" s="98"/>
      <c r="Q16" s="218" t="str">
        <f t="shared" si="1"/>
        <v/>
      </c>
      <c r="R16" s="212" t="str">
        <f>IF(A16="","",IF(AND(B16&gt;'1 - Quality Control'!I$44,B16&lt;'1 - Quality Control'!K$44),1,0))</f>
        <v/>
      </c>
      <c r="S16" s="212" t="str">
        <f>IF(A16="","",SUM(IF(AND(C16&gt;'1 - Quality Control'!I$57,C16&lt;'1 - Quality Control'!K$57),1,0)+IF(AND(D16&gt;'1 - Quality Control'!I$54,D16&lt;'1 - Quality Control'!K$54),1,0)+IF(AND(E16&gt;'1 - Quality Control'!I$55,E16&lt;'1 - Quality Control'!K$55),1,0)+IF(AND(F16&gt;'1 - Quality Control'!I$56,F16&lt;'1 - Quality Control'!K$56),1,0)))</f>
        <v/>
      </c>
    </row>
    <row r="17" spans="1:19" s="210" customFormat="1" ht="14" x14ac:dyDescent="0.15">
      <c r="A17" s="47"/>
      <c r="B17" s="249"/>
      <c r="C17" s="249"/>
      <c r="D17" s="249"/>
      <c r="E17" s="249"/>
      <c r="F17" s="249"/>
      <c r="G17" s="249"/>
      <c r="H17" s="249"/>
      <c r="I17" s="249"/>
      <c r="J17" s="249"/>
      <c r="K17" s="249"/>
      <c r="L17" s="249"/>
      <c r="M17" s="249"/>
      <c r="N17" s="48"/>
      <c r="O17" s="49"/>
      <c r="P17" s="98"/>
      <c r="Q17" s="218" t="str">
        <f t="shared" si="1"/>
        <v/>
      </c>
      <c r="R17" s="212" t="str">
        <f>IF(A17="","",IF(AND(B17&gt;'1 - Quality Control'!I$44,B17&lt;'1 - Quality Control'!K$44),1,0))</f>
        <v/>
      </c>
      <c r="S17" s="212" t="str">
        <f>IF(A17="","",SUM(IF(AND(C17&gt;'1 - Quality Control'!I$57,C17&lt;'1 - Quality Control'!K$57),1,0)+IF(AND(D17&gt;'1 - Quality Control'!I$54,D17&lt;'1 - Quality Control'!K$54),1,0)+IF(AND(E17&gt;'1 - Quality Control'!I$55,E17&lt;'1 - Quality Control'!K$55),1,0)+IF(AND(F17&gt;'1 - Quality Control'!I$56,F17&lt;'1 - Quality Control'!K$56),1,0)))</f>
        <v/>
      </c>
    </row>
    <row r="18" spans="1:19" s="210" customFormat="1" ht="14" x14ac:dyDescent="0.15">
      <c r="A18" s="47"/>
      <c r="B18" s="249"/>
      <c r="C18" s="249"/>
      <c r="D18" s="249"/>
      <c r="E18" s="249"/>
      <c r="F18" s="249"/>
      <c r="G18" s="249"/>
      <c r="H18" s="249"/>
      <c r="I18" s="249"/>
      <c r="J18" s="249"/>
      <c r="K18" s="249"/>
      <c r="L18" s="249"/>
      <c r="M18" s="249"/>
      <c r="N18" s="48"/>
      <c r="O18" s="49"/>
      <c r="P18" s="98"/>
      <c r="Q18" s="218" t="str">
        <f t="shared" si="1"/>
        <v/>
      </c>
      <c r="R18" s="212" t="str">
        <f>IF(A18="","",IF(AND(B18&gt;'1 - Quality Control'!I$44,B18&lt;'1 - Quality Control'!K$44),1,0))</f>
        <v/>
      </c>
      <c r="S18" s="212" t="str">
        <f>IF(A18="","",SUM(IF(AND(C18&gt;'1 - Quality Control'!I$57,C18&lt;'1 - Quality Control'!K$57),1,0)+IF(AND(D18&gt;'1 - Quality Control'!I$54,D18&lt;'1 - Quality Control'!K$54),1,0)+IF(AND(E18&gt;'1 - Quality Control'!I$55,E18&lt;'1 - Quality Control'!K$55),1,0)+IF(AND(F18&gt;'1 - Quality Control'!I$56,F18&lt;'1 - Quality Control'!K$56),1,0)))</f>
        <v/>
      </c>
    </row>
    <row r="19" spans="1:19" s="210" customFormat="1" ht="14" x14ac:dyDescent="0.15">
      <c r="A19" s="47"/>
      <c r="B19" s="249"/>
      <c r="C19" s="249"/>
      <c r="D19" s="249"/>
      <c r="E19" s="249"/>
      <c r="F19" s="249"/>
      <c r="G19" s="249"/>
      <c r="H19" s="249"/>
      <c r="I19" s="249"/>
      <c r="J19" s="249"/>
      <c r="K19" s="249"/>
      <c r="L19" s="249"/>
      <c r="M19" s="249"/>
      <c r="N19" s="48"/>
      <c r="O19" s="49"/>
      <c r="P19" s="98"/>
      <c r="Q19" s="218" t="str">
        <f t="shared" si="1"/>
        <v/>
      </c>
      <c r="R19" s="212" t="str">
        <f>IF(A19="","",IF(AND(B19&gt;'1 - Quality Control'!I$44,B19&lt;'1 - Quality Control'!K$44),1,0))</f>
        <v/>
      </c>
      <c r="S19" s="212" t="str">
        <f>IF(A19="","",SUM(IF(AND(C19&gt;'1 - Quality Control'!I$57,C19&lt;'1 - Quality Control'!K$57),1,0)+IF(AND(D19&gt;'1 - Quality Control'!I$54,D19&lt;'1 - Quality Control'!K$54),1,0)+IF(AND(E19&gt;'1 - Quality Control'!I$55,E19&lt;'1 - Quality Control'!K$55),1,0)+IF(AND(F19&gt;'1 - Quality Control'!I$56,F19&lt;'1 - Quality Control'!K$56),1,0)))</f>
        <v/>
      </c>
    </row>
    <row r="20" spans="1:19" s="210" customFormat="1" ht="14" x14ac:dyDescent="0.15">
      <c r="A20" s="47"/>
      <c r="B20" s="249"/>
      <c r="C20" s="249"/>
      <c r="D20" s="249"/>
      <c r="E20" s="249"/>
      <c r="F20" s="249"/>
      <c r="G20" s="249"/>
      <c r="H20" s="249"/>
      <c r="I20" s="249"/>
      <c r="J20" s="249"/>
      <c r="K20" s="249"/>
      <c r="L20" s="249"/>
      <c r="M20" s="249"/>
      <c r="N20" s="48"/>
      <c r="O20" s="49"/>
      <c r="P20" s="98"/>
      <c r="Q20" s="218" t="str">
        <f t="shared" si="1"/>
        <v/>
      </c>
      <c r="R20" s="212" t="str">
        <f>IF(A20="","",IF(AND(B20&gt;'1 - Quality Control'!I$44,B20&lt;'1 - Quality Control'!K$44),1,0))</f>
        <v/>
      </c>
      <c r="S20" s="212" t="str">
        <f>IF(A20="","",SUM(IF(AND(C20&gt;'1 - Quality Control'!I$57,C20&lt;'1 - Quality Control'!K$57),1,0)+IF(AND(D20&gt;'1 - Quality Control'!I$54,D20&lt;'1 - Quality Control'!K$54),1,0)+IF(AND(E20&gt;'1 - Quality Control'!I$55,E20&lt;'1 - Quality Control'!K$55),1,0)+IF(AND(F20&gt;'1 - Quality Control'!I$56,F20&lt;'1 - Quality Control'!K$56),1,0)))</f>
        <v/>
      </c>
    </row>
    <row r="21" spans="1:19" s="210" customFormat="1" ht="14" x14ac:dyDescent="0.15">
      <c r="A21" s="47"/>
      <c r="B21" s="249"/>
      <c r="C21" s="249"/>
      <c r="D21" s="249"/>
      <c r="E21" s="249"/>
      <c r="F21" s="249"/>
      <c r="G21" s="249"/>
      <c r="H21" s="249"/>
      <c r="I21" s="249"/>
      <c r="J21" s="249"/>
      <c r="K21" s="249"/>
      <c r="L21" s="249"/>
      <c r="M21" s="249"/>
      <c r="N21" s="48"/>
      <c r="O21" s="49"/>
      <c r="P21" s="98"/>
      <c r="Q21" s="218" t="str">
        <f t="shared" si="1"/>
        <v/>
      </c>
      <c r="R21" s="212" t="str">
        <f>IF(A21="","",IF(AND(B21&gt;'1 - Quality Control'!I$44,B21&lt;'1 - Quality Control'!K$44),1,0))</f>
        <v/>
      </c>
      <c r="S21" s="212" t="str">
        <f>IF(A21="","",SUM(IF(AND(C21&gt;'1 - Quality Control'!I$57,C21&lt;'1 - Quality Control'!K$57),1,0)+IF(AND(D21&gt;'1 - Quality Control'!I$54,D21&lt;'1 - Quality Control'!K$54),1,0)+IF(AND(E21&gt;'1 - Quality Control'!I$55,E21&lt;'1 - Quality Control'!K$55),1,0)+IF(AND(F21&gt;'1 - Quality Control'!I$56,F21&lt;'1 - Quality Control'!K$56),1,0)))</f>
        <v/>
      </c>
    </row>
    <row r="22" spans="1:19" s="210" customFormat="1" ht="14" x14ac:dyDescent="0.15">
      <c r="A22" s="47"/>
      <c r="B22" s="249"/>
      <c r="C22" s="249"/>
      <c r="D22" s="249"/>
      <c r="E22" s="249"/>
      <c r="F22" s="249"/>
      <c r="G22" s="249"/>
      <c r="H22" s="249"/>
      <c r="I22" s="249"/>
      <c r="J22" s="249"/>
      <c r="K22" s="249"/>
      <c r="L22" s="249"/>
      <c r="M22" s="249"/>
      <c r="N22" s="48"/>
      <c r="O22" s="49"/>
      <c r="P22" s="98"/>
      <c r="Q22" s="218" t="str">
        <f t="shared" si="1"/>
        <v/>
      </c>
      <c r="R22" s="212" t="str">
        <f>IF(A22="","",IF(AND(B22&gt;'1 - Quality Control'!I$44,B22&lt;'1 - Quality Control'!K$44),1,0))</f>
        <v/>
      </c>
      <c r="S22" s="212" t="str">
        <f>IF(A22="","",SUM(IF(AND(C22&gt;'1 - Quality Control'!I$57,C22&lt;'1 - Quality Control'!K$57),1,0)+IF(AND(D22&gt;'1 - Quality Control'!I$54,D22&lt;'1 - Quality Control'!K$54),1,0)+IF(AND(E22&gt;'1 - Quality Control'!I$55,E22&lt;'1 - Quality Control'!K$55),1,0)+IF(AND(F22&gt;'1 - Quality Control'!I$56,F22&lt;'1 - Quality Control'!K$56),1,0)))</f>
        <v/>
      </c>
    </row>
    <row r="23" spans="1:19" s="210" customFormat="1" ht="14" x14ac:dyDescent="0.15">
      <c r="A23" s="47"/>
      <c r="B23" s="249"/>
      <c r="C23" s="249"/>
      <c r="D23" s="249"/>
      <c r="E23" s="249"/>
      <c r="F23" s="249"/>
      <c r="G23" s="249"/>
      <c r="H23" s="249"/>
      <c r="I23" s="249"/>
      <c r="J23" s="249"/>
      <c r="K23" s="249"/>
      <c r="L23" s="249"/>
      <c r="M23" s="249"/>
      <c r="N23" s="48"/>
      <c r="O23" s="49"/>
      <c r="P23" s="98"/>
      <c r="Q23" s="218" t="str">
        <f t="shared" si="1"/>
        <v/>
      </c>
      <c r="R23" s="212" t="str">
        <f>IF(A23="","",IF(AND(B23&gt;'1 - Quality Control'!I$44,B23&lt;'1 - Quality Control'!K$44),1,0))</f>
        <v/>
      </c>
      <c r="S23" s="212" t="str">
        <f>IF(A23="","",SUM(IF(AND(C23&gt;'1 - Quality Control'!I$57,C23&lt;'1 - Quality Control'!K$57),1,0)+IF(AND(D23&gt;'1 - Quality Control'!I$54,D23&lt;'1 - Quality Control'!K$54),1,0)+IF(AND(E23&gt;'1 - Quality Control'!I$55,E23&lt;'1 - Quality Control'!K$55),1,0)+IF(AND(F23&gt;'1 - Quality Control'!I$56,F23&lt;'1 - Quality Control'!K$56),1,0)))</f>
        <v/>
      </c>
    </row>
    <row r="24" spans="1:19" s="210" customFormat="1" ht="14" x14ac:dyDescent="0.15">
      <c r="A24" s="47"/>
      <c r="B24" s="249"/>
      <c r="C24" s="249"/>
      <c r="D24" s="249"/>
      <c r="E24" s="249"/>
      <c r="F24" s="249"/>
      <c r="G24" s="249"/>
      <c r="H24" s="249"/>
      <c r="I24" s="249"/>
      <c r="J24" s="249"/>
      <c r="K24" s="249"/>
      <c r="L24" s="249"/>
      <c r="M24" s="249"/>
      <c r="N24" s="48"/>
      <c r="O24" s="49"/>
      <c r="P24" s="98"/>
      <c r="Q24" s="218" t="str">
        <f t="shared" si="1"/>
        <v/>
      </c>
      <c r="R24" s="212" t="str">
        <f>IF(A24="","",IF(AND(B24&gt;'1 - Quality Control'!I$44,B24&lt;'1 - Quality Control'!K$44),1,0))</f>
        <v/>
      </c>
      <c r="S24" s="212" t="str">
        <f>IF(A24="","",SUM(IF(AND(C24&gt;'1 - Quality Control'!I$57,C24&lt;'1 - Quality Control'!K$57),1,0)+IF(AND(D24&gt;'1 - Quality Control'!I$54,D24&lt;'1 - Quality Control'!K$54),1,0)+IF(AND(E24&gt;'1 - Quality Control'!I$55,E24&lt;'1 - Quality Control'!K$55),1,0)+IF(AND(F24&gt;'1 - Quality Control'!I$56,F24&lt;'1 - Quality Control'!K$56),1,0)))</f>
        <v/>
      </c>
    </row>
    <row r="25" spans="1:19" s="210" customFormat="1" ht="14" x14ac:dyDescent="0.15">
      <c r="A25" s="47"/>
      <c r="B25" s="249"/>
      <c r="C25" s="249"/>
      <c r="D25" s="249"/>
      <c r="E25" s="249"/>
      <c r="F25" s="249"/>
      <c r="G25" s="249"/>
      <c r="H25" s="249"/>
      <c r="I25" s="249"/>
      <c r="J25" s="249"/>
      <c r="K25" s="249"/>
      <c r="L25" s="249"/>
      <c r="M25" s="249"/>
      <c r="N25" s="48"/>
      <c r="O25" s="49"/>
      <c r="P25" s="98"/>
      <c r="Q25" s="218" t="str">
        <f t="shared" si="1"/>
        <v/>
      </c>
      <c r="R25" s="212" t="str">
        <f>IF(A25="","",IF(AND(B25&gt;'1 - Quality Control'!I$44,B25&lt;'1 - Quality Control'!K$44),1,0))</f>
        <v/>
      </c>
      <c r="S25" s="212" t="str">
        <f>IF(A25="","",SUM(IF(AND(C25&gt;'1 - Quality Control'!I$57,C25&lt;'1 - Quality Control'!K$57),1,0)+IF(AND(D25&gt;'1 - Quality Control'!I$54,D25&lt;'1 - Quality Control'!K$54),1,0)+IF(AND(E25&gt;'1 - Quality Control'!I$55,E25&lt;'1 - Quality Control'!K$55),1,0)+IF(AND(F25&gt;'1 - Quality Control'!I$56,F25&lt;'1 - Quality Control'!K$56),1,0)))</f>
        <v/>
      </c>
    </row>
    <row r="26" spans="1:19" s="210" customFormat="1" ht="14" x14ac:dyDescent="0.15">
      <c r="A26" s="47"/>
      <c r="B26" s="249"/>
      <c r="C26" s="249"/>
      <c r="D26" s="249"/>
      <c r="E26" s="249"/>
      <c r="F26" s="249"/>
      <c r="G26" s="249"/>
      <c r="H26" s="249"/>
      <c r="I26" s="249"/>
      <c r="J26" s="249"/>
      <c r="K26" s="249"/>
      <c r="L26" s="249"/>
      <c r="M26" s="249"/>
      <c r="N26" s="48"/>
      <c r="O26" s="49"/>
      <c r="P26" s="98"/>
      <c r="Q26" s="218" t="str">
        <f t="shared" si="1"/>
        <v/>
      </c>
      <c r="R26" s="212" t="str">
        <f>IF(A26="","",IF(AND(B26&gt;'1 - Quality Control'!I$44,B26&lt;'1 - Quality Control'!K$44),1,0))</f>
        <v/>
      </c>
      <c r="S26" s="212" t="str">
        <f>IF(A26="","",SUM(IF(AND(C26&gt;'1 - Quality Control'!I$57,C26&lt;'1 - Quality Control'!K$57),1,0)+IF(AND(D26&gt;'1 - Quality Control'!I$54,D26&lt;'1 - Quality Control'!K$54),1,0)+IF(AND(E26&gt;'1 - Quality Control'!I$55,E26&lt;'1 - Quality Control'!K$55),1,0)+IF(AND(F26&gt;'1 - Quality Control'!I$56,F26&lt;'1 - Quality Control'!K$56),1,0)))</f>
        <v/>
      </c>
    </row>
    <row r="27" spans="1:19" s="210" customFormat="1" ht="14" x14ac:dyDescent="0.15">
      <c r="A27" s="47"/>
      <c r="B27" s="249"/>
      <c r="C27" s="249"/>
      <c r="D27" s="249"/>
      <c r="E27" s="249"/>
      <c r="F27" s="249"/>
      <c r="G27" s="249"/>
      <c r="H27" s="249"/>
      <c r="I27" s="249"/>
      <c r="J27" s="249"/>
      <c r="K27" s="249"/>
      <c r="L27" s="249"/>
      <c r="M27" s="249"/>
      <c r="N27" s="48"/>
      <c r="O27" s="49"/>
      <c r="P27" s="98"/>
      <c r="Q27" s="218" t="str">
        <f t="shared" si="1"/>
        <v/>
      </c>
      <c r="R27" s="212" t="str">
        <f>IF(A27="","",IF(AND(B27&gt;'1 - Quality Control'!I$44,B27&lt;'1 - Quality Control'!K$44),1,0))</f>
        <v/>
      </c>
      <c r="S27" s="212" t="str">
        <f>IF(A27="","",SUM(IF(AND(C27&gt;'1 - Quality Control'!I$57,C27&lt;'1 - Quality Control'!K$57),1,0)+IF(AND(D27&gt;'1 - Quality Control'!I$54,D27&lt;'1 - Quality Control'!K$54),1,0)+IF(AND(E27&gt;'1 - Quality Control'!I$55,E27&lt;'1 - Quality Control'!K$55),1,0)+IF(AND(F27&gt;'1 - Quality Control'!I$56,F27&lt;'1 - Quality Control'!K$56),1,0)))</f>
        <v/>
      </c>
    </row>
    <row r="28" spans="1:19" s="210" customFormat="1" ht="14" x14ac:dyDescent="0.15">
      <c r="A28" s="47"/>
      <c r="B28" s="249"/>
      <c r="C28" s="249"/>
      <c r="D28" s="249"/>
      <c r="E28" s="249"/>
      <c r="F28" s="249"/>
      <c r="G28" s="249"/>
      <c r="H28" s="249"/>
      <c r="I28" s="249"/>
      <c r="J28" s="249"/>
      <c r="K28" s="249"/>
      <c r="L28" s="249"/>
      <c r="M28" s="249"/>
      <c r="N28" s="48"/>
      <c r="O28" s="49"/>
      <c r="P28" s="98"/>
      <c r="Q28" s="218" t="str">
        <f t="shared" si="1"/>
        <v/>
      </c>
      <c r="R28" s="212" t="str">
        <f>IF(A28="","",IF(AND(B28&gt;'1 - Quality Control'!I$44,B28&lt;'1 - Quality Control'!K$44),1,0))</f>
        <v/>
      </c>
      <c r="S28" s="212" t="str">
        <f>IF(A28="","",SUM(IF(AND(C28&gt;'1 - Quality Control'!I$57,C28&lt;'1 - Quality Control'!K$57),1,0)+IF(AND(D28&gt;'1 - Quality Control'!I$54,D28&lt;'1 - Quality Control'!K$54),1,0)+IF(AND(E28&gt;'1 - Quality Control'!I$55,E28&lt;'1 - Quality Control'!K$55),1,0)+IF(AND(F28&gt;'1 - Quality Control'!I$56,F28&lt;'1 - Quality Control'!K$56),1,0)))</f>
        <v/>
      </c>
    </row>
    <row r="29" spans="1:19" s="210" customFormat="1" ht="14" x14ac:dyDescent="0.15">
      <c r="A29" s="47"/>
      <c r="B29" s="249"/>
      <c r="C29" s="249"/>
      <c r="D29" s="249"/>
      <c r="E29" s="249"/>
      <c r="F29" s="249"/>
      <c r="G29" s="249"/>
      <c r="H29" s="249"/>
      <c r="I29" s="249"/>
      <c r="J29" s="249"/>
      <c r="K29" s="249"/>
      <c r="L29" s="249"/>
      <c r="M29" s="249"/>
      <c r="N29" s="48"/>
      <c r="O29" s="49"/>
      <c r="P29" s="98"/>
      <c r="Q29" s="218" t="str">
        <f t="shared" si="1"/>
        <v/>
      </c>
      <c r="R29" s="212" t="str">
        <f>IF(A29="","",IF(AND(B29&gt;'1 - Quality Control'!I$44,B29&lt;'1 - Quality Control'!K$44),1,0))</f>
        <v/>
      </c>
      <c r="S29" s="212" t="str">
        <f>IF(A29="","",SUM(IF(AND(C29&gt;'1 - Quality Control'!I$57,C29&lt;'1 - Quality Control'!K$57),1,0)+IF(AND(D29&gt;'1 - Quality Control'!I$54,D29&lt;'1 - Quality Control'!K$54),1,0)+IF(AND(E29&gt;'1 - Quality Control'!I$55,E29&lt;'1 - Quality Control'!K$55),1,0)+IF(AND(F29&gt;'1 - Quality Control'!I$56,F29&lt;'1 - Quality Control'!K$56),1,0)))</f>
        <v/>
      </c>
    </row>
    <row r="30" spans="1:19" s="210" customFormat="1" ht="14" x14ac:dyDescent="0.15">
      <c r="A30" s="47"/>
      <c r="B30" s="249"/>
      <c r="C30" s="249"/>
      <c r="D30" s="249"/>
      <c r="E30" s="249"/>
      <c r="F30" s="249"/>
      <c r="G30" s="249"/>
      <c r="H30" s="249"/>
      <c r="I30" s="249"/>
      <c r="J30" s="249"/>
      <c r="K30" s="249"/>
      <c r="L30" s="249"/>
      <c r="M30" s="249"/>
      <c r="N30" s="48"/>
      <c r="O30" s="49"/>
      <c r="P30" s="98"/>
      <c r="Q30" s="218" t="str">
        <f t="shared" si="1"/>
        <v/>
      </c>
      <c r="R30" s="212" t="str">
        <f>IF(A30="","",IF(AND(B30&gt;'1 - Quality Control'!I$44,B30&lt;'1 - Quality Control'!K$44),1,0))</f>
        <v/>
      </c>
      <c r="S30" s="212" t="str">
        <f>IF(A30="","",SUM(IF(AND(C30&gt;'1 - Quality Control'!I$57,C30&lt;'1 - Quality Control'!K$57),1,0)+IF(AND(D30&gt;'1 - Quality Control'!I$54,D30&lt;'1 - Quality Control'!K$54),1,0)+IF(AND(E30&gt;'1 - Quality Control'!I$55,E30&lt;'1 - Quality Control'!K$55),1,0)+IF(AND(F30&gt;'1 - Quality Control'!I$56,F30&lt;'1 - Quality Control'!K$56),1,0)))</f>
        <v/>
      </c>
    </row>
    <row r="31" spans="1:19" s="210" customFormat="1" ht="14" x14ac:dyDescent="0.15">
      <c r="A31" s="47"/>
      <c r="B31" s="249"/>
      <c r="C31" s="249"/>
      <c r="D31" s="249"/>
      <c r="E31" s="249"/>
      <c r="F31" s="249"/>
      <c r="G31" s="249"/>
      <c r="H31" s="249"/>
      <c r="I31" s="249"/>
      <c r="J31" s="249"/>
      <c r="K31" s="249"/>
      <c r="L31" s="249"/>
      <c r="M31" s="249"/>
      <c r="N31" s="48"/>
      <c r="O31" s="49"/>
      <c r="P31" s="98"/>
      <c r="Q31" s="218" t="str">
        <f t="shared" si="1"/>
        <v/>
      </c>
      <c r="R31" s="212" t="str">
        <f>IF(A31="","",IF(AND(B31&gt;'1 - Quality Control'!I$44,B31&lt;'1 - Quality Control'!K$44),1,0))</f>
        <v/>
      </c>
      <c r="S31" s="212" t="str">
        <f>IF(A31="","",SUM(IF(AND(C31&gt;'1 - Quality Control'!I$57,C31&lt;'1 - Quality Control'!K$57),1,0)+IF(AND(D31&gt;'1 - Quality Control'!I$54,D31&lt;'1 - Quality Control'!K$54),1,0)+IF(AND(E31&gt;'1 - Quality Control'!I$55,E31&lt;'1 - Quality Control'!K$55),1,0)+IF(AND(F31&gt;'1 - Quality Control'!I$56,F31&lt;'1 - Quality Control'!K$56),1,0)))</f>
        <v/>
      </c>
    </row>
    <row r="32" spans="1:19" s="210" customFormat="1" ht="14" x14ac:dyDescent="0.15">
      <c r="A32" s="47"/>
      <c r="B32" s="249"/>
      <c r="C32" s="249"/>
      <c r="D32" s="249"/>
      <c r="E32" s="249"/>
      <c r="F32" s="249"/>
      <c r="G32" s="249"/>
      <c r="H32" s="249"/>
      <c r="I32" s="249"/>
      <c r="J32" s="249"/>
      <c r="K32" s="249"/>
      <c r="L32" s="249"/>
      <c r="M32" s="249"/>
      <c r="N32" s="48"/>
      <c r="O32" s="49"/>
      <c r="P32" s="98"/>
      <c r="Q32" s="218" t="str">
        <f t="shared" si="1"/>
        <v/>
      </c>
      <c r="R32" s="212" t="str">
        <f>IF(A32="","",IF(AND(B32&gt;'1 - Quality Control'!I$44,B32&lt;'1 - Quality Control'!K$44),1,0))</f>
        <v/>
      </c>
      <c r="S32" s="212" t="str">
        <f>IF(A32="","",SUM(IF(AND(C32&gt;'1 - Quality Control'!I$57,C32&lt;'1 - Quality Control'!K$57),1,0)+IF(AND(D32&gt;'1 - Quality Control'!I$54,D32&lt;'1 - Quality Control'!K$54),1,0)+IF(AND(E32&gt;'1 - Quality Control'!I$55,E32&lt;'1 - Quality Control'!K$55),1,0)+IF(AND(F32&gt;'1 - Quality Control'!I$56,F32&lt;'1 - Quality Control'!K$56),1,0)))</f>
        <v/>
      </c>
    </row>
    <row r="33" spans="1:19" s="210" customFormat="1" ht="14" x14ac:dyDescent="0.15">
      <c r="A33" s="47"/>
      <c r="B33" s="249"/>
      <c r="C33" s="249"/>
      <c r="D33" s="249"/>
      <c r="E33" s="249"/>
      <c r="F33" s="249"/>
      <c r="G33" s="249"/>
      <c r="H33" s="249"/>
      <c r="I33" s="249"/>
      <c r="J33" s="249"/>
      <c r="K33" s="249"/>
      <c r="L33" s="249"/>
      <c r="M33" s="249"/>
      <c r="N33" s="48"/>
      <c r="O33" s="49"/>
      <c r="P33" s="98"/>
      <c r="Q33" s="218" t="str">
        <f t="shared" si="1"/>
        <v/>
      </c>
      <c r="R33" s="212" t="str">
        <f>IF(A33="","",IF(AND(B33&gt;'1 - Quality Control'!I$44,B33&lt;'1 - Quality Control'!K$44),1,0))</f>
        <v/>
      </c>
      <c r="S33" s="212" t="str">
        <f>IF(A33="","",SUM(IF(AND(C33&gt;'1 - Quality Control'!I$57,C33&lt;'1 - Quality Control'!K$57),1,0)+IF(AND(D33&gt;'1 - Quality Control'!I$54,D33&lt;'1 - Quality Control'!K$54),1,0)+IF(AND(E33&gt;'1 - Quality Control'!I$55,E33&lt;'1 - Quality Control'!K$55),1,0)+IF(AND(F33&gt;'1 - Quality Control'!I$56,F33&lt;'1 - Quality Control'!K$56),1,0)))</f>
        <v/>
      </c>
    </row>
    <row r="34" spans="1:19" s="210" customFormat="1" ht="14" x14ac:dyDescent="0.15">
      <c r="A34" s="47"/>
      <c r="B34" s="249"/>
      <c r="C34" s="249"/>
      <c r="D34" s="249"/>
      <c r="E34" s="249"/>
      <c r="F34" s="249"/>
      <c r="G34" s="249"/>
      <c r="H34" s="249"/>
      <c r="I34" s="249"/>
      <c r="J34" s="249"/>
      <c r="K34" s="249"/>
      <c r="L34" s="249"/>
      <c r="M34" s="249"/>
      <c r="N34" s="48"/>
      <c r="O34" s="49"/>
      <c r="P34" s="98"/>
      <c r="Q34" s="218" t="str">
        <f t="shared" si="1"/>
        <v/>
      </c>
      <c r="R34" s="212" t="str">
        <f>IF(A34="","",IF(AND(B34&gt;'1 - Quality Control'!I$44,B34&lt;'1 - Quality Control'!K$44),1,0))</f>
        <v/>
      </c>
      <c r="S34" s="212" t="str">
        <f>IF(A34="","",SUM(IF(AND(C34&gt;'1 - Quality Control'!I$57,C34&lt;'1 - Quality Control'!K$57),1,0)+IF(AND(D34&gt;'1 - Quality Control'!I$54,D34&lt;'1 - Quality Control'!K$54),1,0)+IF(AND(E34&gt;'1 - Quality Control'!I$55,E34&lt;'1 - Quality Control'!K$55),1,0)+IF(AND(F34&gt;'1 - Quality Control'!I$56,F34&lt;'1 - Quality Control'!K$56),1,0)))</f>
        <v/>
      </c>
    </row>
    <row r="35" spans="1:19" s="210" customFormat="1" ht="14" x14ac:dyDescent="0.15">
      <c r="A35" s="47"/>
      <c r="B35" s="249"/>
      <c r="C35" s="249"/>
      <c r="D35" s="249"/>
      <c r="E35" s="249"/>
      <c r="F35" s="249"/>
      <c r="G35" s="249"/>
      <c r="H35" s="249"/>
      <c r="I35" s="249"/>
      <c r="J35" s="249"/>
      <c r="K35" s="249"/>
      <c r="L35" s="249"/>
      <c r="M35" s="249"/>
      <c r="N35" s="48"/>
      <c r="O35" s="49"/>
      <c r="P35" s="98"/>
      <c r="Q35" s="218" t="str">
        <f t="shared" si="1"/>
        <v/>
      </c>
      <c r="R35" s="212" t="str">
        <f>IF(A35="","",IF(AND(B35&gt;'1 - Quality Control'!I$44,B35&lt;'1 - Quality Control'!K$44),1,0))</f>
        <v/>
      </c>
      <c r="S35" s="212" t="str">
        <f>IF(A35="","",SUM(IF(AND(C35&gt;'1 - Quality Control'!I$57,C35&lt;'1 - Quality Control'!K$57),1,0)+IF(AND(D35&gt;'1 - Quality Control'!I$54,D35&lt;'1 - Quality Control'!K$54),1,0)+IF(AND(E35&gt;'1 - Quality Control'!I$55,E35&lt;'1 - Quality Control'!K$55),1,0)+IF(AND(F35&gt;'1 - Quality Control'!I$56,F35&lt;'1 - Quality Control'!K$56),1,0)))</f>
        <v/>
      </c>
    </row>
    <row r="36" spans="1:19" s="210" customFormat="1" ht="14" x14ac:dyDescent="0.15">
      <c r="A36" s="47"/>
      <c r="B36" s="249"/>
      <c r="C36" s="249"/>
      <c r="D36" s="249"/>
      <c r="E36" s="249"/>
      <c r="F36" s="249"/>
      <c r="G36" s="249"/>
      <c r="H36" s="249"/>
      <c r="I36" s="249"/>
      <c r="J36" s="249"/>
      <c r="K36" s="249"/>
      <c r="L36" s="249"/>
      <c r="M36" s="249"/>
      <c r="N36" s="48"/>
      <c r="O36" s="49"/>
      <c r="P36" s="98"/>
      <c r="Q36" s="218" t="str">
        <f t="shared" si="1"/>
        <v/>
      </c>
      <c r="R36" s="212" t="str">
        <f>IF(A36="","",IF(AND(B36&gt;'1 - Quality Control'!I$44,B36&lt;'1 - Quality Control'!K$44),1,0))</f>
        <v/>
      </c>
      <c r="S36" s="212" t="str">
        <f>IF(A36="","",SUM(IF(AND(C36&gt;'1 - Quality Control'!I$57,C36&lt;'1 - Quality Control'!K$57),1,0)+IF(AND(D36&gt;'1 - Quality Control'!I$54,D36&lt;'1 - Quality Control'!K$54),1,0)+IF(AND(E36&gt;'1 - Quality Control'!I$55,E36&lt;'1 - Quality Control'!K$55),1,0)+IF(AND(F36&gt;'1 - Quality Control'!I$56,F36&lt;'1 - Quality Control'!K$56),1,0)))</f>
        <v/>
      </c>
    </row>
    <row r="37" spans="1:19" s="210" customFormat="1" ht="14" x14ac:dyDescent="0.15">
      <c r="A37" s="47"/>
      <c r="B37" s="249"/>
      <c r="C37" s="249"/>
      <c r="D37" s="249"/>
      <c r="E37" s="249"/>
      <c r="F37" s="249"/>
      <c r="G37" s="249"/>
      <c r="H37" s="249"/>
      <c r="I37" s="249"/>
      <c r="J37" s="249"/>
      <c r="K37" s="249"/>
      <c r="L37" s="249"/>
      <c r="M37" s="249"/>
      <c r="N37" s="48"/>
      <c r="O37" s="49"/>
      <c r="P37" s="98"/>
      <c r="Q37" s="218" t="str">
        <f t="shared" si="1"/>
        <v/>
      </c>
      <c r="R37" s="212" t="str">
        <f>IF(A37="","",IF(AND(B37&gt;'1 - Quality Control'!I$44,B37&lt;'1 - Quality Control'!K$44),1,0))</f>
        <v/>
      </c>
      <c r="S37" s="212" t="str">
        <f>IF(A37="","",SUM(IF(AND(C37&gt;'1 - Quality Control'!I$57,C37&lt;'1 - Quality Control'!K$57),1,0)+IF(AND(D37&gt;'1 - Quality Control'!I$54,D37&lt;'1 - Quality Control'!K$54),1,0)+IF(AND(E37&gt;'1 - Quality Control'!I$55,E37&lt;'1 - Quality Control'!K$55),1,0)+IF(AND(F37&gt;'1 - Quality Control'!I$56,F37&lt;'1 - Quality Control'!K$56),1,0)))</f>
        <v/>
      </c>
    </row>
    <row r="38" spans="1:19" s="210" customFormat="1" ht="14" x14ac:dyDescent="0.15">
      <c r="A38" s="47"/>
      <c r="B38" s="249"/>
      <c r="C38" s="249"/>
      <c r="D38" s="249"/>
      <c r="E38" s="249"/>
      <c r="F38" s="249"/>
      <c r="G38" s="249"/>
      <c r="H38" s="249"/>
      <c r="I38" s="249"/>
      <c r="J38" s="249"/>
      <c r="K38" s="249"/>
      <c r="L38" s="249"/>
      <c r="M38" s="249"/>
      <c r="N38" s="48"/>
      <c r="O38" s="49"/>
      <c r="P38" s="98"/>
      <c r="Q38" s="218" t="str">
        <f t="shared" si="1"/>
        <v/>
      </c>
      <c r="R38" s="212" t="str">
        <f>IF(A38="","",IF(AND(B38&gt;'1 - Quality Control'!I$44,B38&lt;'1 - Quality Control'!K$44),1,0))</f>
        <v/>
      </c>
      <c r="S38" s="212" t="str">
        <f>IF(A38="","",SUM(IF(AND(C38&gt;'1 - Quality Control'!I$57,C38&lt;'1 - Quality Control'!K$57),1,0)+IF(AND(D38&gt;'1 - Quality Control'!I$54,D38&lt;'1 - Quality Control'!K$54),1,0)+IF(AND(E38&gt;'1 - Quality Control'!I$55,E38&lt;'1 - Quality Control'!K$55),1,0)+IF(AND(F38&gt;'1 - Quality Control'!I$56,F38&lt;'1 - Quality Control'!K$56),1,0)))</f>
        <v/>
      </c>
    </row>
    <row r="39" spans="1:19" s="210" customFormat="1" ht="14" x14ac:dyDescent="0.15">
      <c r="A39" s="47"/>
      <c r="B39" s="249"/>
      <c r="C39" s="249"/>
      <c r="D39" s="249"/>
      <c r="E39" s="249"/>
      <c r="F39" s="249"/>
      <c r="G39" s="249"/>
      <c r="H39" s="249"/>
      <c r="I39" s="249"/>
      <c r="J39" s="249"/>
      <c r="K39" s="249"/>
      <c r="L39" s="249"/>
      <c r="M39" s="249"/>
      <c r="N39" s="48"/>
      <c r="O39" s="49"/>
      <c r="P39" s="98"/>
      <c r="Q39" s="218" t="str">
        <f t="shared" si="1"/>
        <v/>
      </c>
      <c r="R39" s="212" t="str">
        <f>IF(A39="","",IF(AND(B39&gt;'1 - Quality Control'!I$44,B39&lt;'1 - Quality Control'!K$44),1,0))</f>
        <v/>
      </c>
      <c r="S39" s="212" t="str">
        <f>IF(A39="","",SUM(IF(AND(C39&gt;'1 - Quality Control'!I$57,C39&lt;'1 - Quality Control'!K$57),1,0)+IF(AND(D39&gt;'1 - Quality Control'!I$54,D39&lt;'1 - Quality Control'!K$54),1,0)+IF(AND(E39&gt;'1 - Quality Control'!I$55,E39&lt;'1 - Quality Control'!K$55),1,0)+IF(AND(F39&gt;'1 - Quality Control'!I$56,F39&lt;'1 - Quality Control'!K$56),1,0)))</f>
        <v/>
      </c>
    </row>
    <row r="40" spans="1:19" s="210" customFormat="1" ht="14" x14ac:dyDescent="0.15">
      <c r="A40" s="47"/>
      <c r="B40" s="249"/>
      <c r="C40" s="249"/>
      <c r="D40" s="249"/>
      <c r="E40" s="249"/>
      <c r="F40" s="249"/>
      <c r="G40" s="249"/>
      <c r="H40" s="249"/>
      <c r="I40" s="249"/>
      <c r="J40" s="249"/>
      <c r="K40" s="249"/>
      <c r="L40" s="249"/>
      <c r="M40" s="249"/>
      <c r="N40" s="48"/>
      <c r="O40" s="49"/>
      <c r="P40" s="98"/>
      <c r="Q40" s="218" t="str">
        <f t="shared" si="1"/>
        <v/>
      </c>
      <c r="R40" s="212" t="str">
        <f>IF(A40="","",IF(AND(B40&gt;'1 - Quality Control'!I$44,B40&lt;'1 - Quality Control'!K$44),1,0))</f>
        <v/>
      </c>
      <c r="S40" s="212" t="str">
        <f>IF(A40="","",SUM(IF(AND(C40&gt;'1 - Quality Control'!I$57,C40&lt;'1 - Quality Control'!K$57),1,0)+IF(AND(D40&gt;'1 - Quality Control'!I$54,D40&lt;'1 - Quality Control'!K$54),1,0)+IF(AND(E40&gt;'1 - Quality Control'!I$55,E40&lt;'1 - Quality Control'!K$55),1,0)+IF(AND(F40&gt;'1 - Quality Control'!I$56,F40&lt;'1 - Quality Control'!K$56),1,0)))</f>
        <v/>
      </c>
    </row>
    <row r="41" spans="1:19" s="210" customFormat="1" ht="14" x14ac:dyDescent="0.15">
      <c r="A41" s="47"/>
      <c r="B41" s="249"/>
      <c r="C41" s="249"/>
      <c r="D41" s="249"/>
      <c r="E41" s="249"/>
      <c r="F41" s="249"/>
      <c r="G41" s="249"/>
      <c r="H41" s="249"/>
      <c r="I41" s="249"/>
      <c r="J41" s="249"/>
      <c r="K41" s="249"/>
      <c r="L41" s="249"/>
      <c r="M41" s="249"/>
      <c r="N41" s="48"/>
      <c r="O41" s="49"/>
      <c r="P41" s="98"/>
      <c r="Q41" s="218" t="str">
        <f t="shared" si="1"/>
        <v/>
      </c>
      <c r="R41" s="212" t="str">
        <f>IF(A41="","",IF(AND(B41&gt;'1 - Quality Control'!I$44,B41&lt;'1 - Quality Control'!K$44),1,0))</f>
        <v/>
      </c>
      <c r="S41" s="212" t="str">
        <f>IF(A41="","",SUM(IF(AND(C41&gt;'1 - Quality Control'!I$57,C41&lt;'1 - Quality Control'!K$57),1,0)+IF(AND(D41&gt;'1 - Quality Control'!I$54,D41&lt;'1 - Quality Control'!K$54),1,0)+IF(AND(E41&gt;'1 - Quality Control'!I$55,E41&lt;'1 - Quality Control'!K$55),1,0)+IF(AND(F41&gt;'1 - Quality Control'!I$56,F41&lt;'1 - Quality Control'!K$56),1,0)))</f>
        <v/>
      </c>
    </row>
    <row r="42" spans="1:19" s="210" customFormat="1" ht="14" x14ac:dyDescent="0.15">
      <c r="A42" s="47"/>
      <c r="B42" s="249"/>
      <c r="C42" s="249"/>
      <c r="D42" s="249"/>
      <c r="E42" s="249"/>
      <c r="F42" s="249"/>
      <c r="G42" s="249"/>
      <c r="H42" s="249"/>
      <c r="I42" s="249"/>
      <c r="J42" s="249"/>
      <c r="K42" s="249"/>
      <c r="L42" s="249"/>
      <c r="M42" s="249"/>
      <c r="N42" s="48"/>
      <c r="O42" s="49"/>
      <c r="P42" s="98"/>
      <c r="Q42" s="218" t="str">
        <f t="shared" si="1"/>
        <v/>
      </c>
      <c r="R42" s="212" t="str">
        <f>IF(A42="","",IF(AND(B42&gt;'1 - Quality Control'!I$44,B42&lt;'1 - Quality Control'!K$44),1,0))</f>
        <v/>
      </c>
      <c r="S42" s="212" t="str">
        <f>IF(A42="","",SUM(IF(AND(C42&gt;'1 - Quality Control'!I$57,C42&lt;'1 - Quality Control'!K$57),1,0)+IF(AND(D42&gt;'1 - Quality Control'!I$54,D42&lt;'1 - Quality Control'!K$54),1,0)+IF(AND(E42&gt;'1 - Quality Control'!I$55,E42&lt;'1 - Quality Control'!K$55),1,0)+IF(AND(F42&gt;'1 - Quality Control'!I$56,F42&lt;'1 - Quality Control'!K$56),1,0)))</f>
        <v/>
      </c>
    </row>
    <row r="43" spans="1:19" s="210" customFormat="1" ht="14" x14ac:dyDescent="0.15">
      <c r="A43" s="47"/>
      <c r="B43" s="249"/>
      <c r="C43" s="249"/>
      <c r="D43" s="249"/>
      <c r="E43" s="249"/>
      <c r="F43" s="249"/>
      <c r="G43" s="249"/>
      <c r="H43" s="249"/>
      <c r="I43" s="249"/>
      <c r="J43" s="249"/>
      <c r="K43" s="249"/>
      <c r="L43" s="249"/>
      <c r="M43" s="249"/>
      <c r="N43" s="48"/>
      <c r="O43" s="49"/>
      <c r="P43" s="98"/>
      <c r="Q43" s="218" t="str">
        <f t="shared" si="1"/>
        <v/>
      </c>
      <c r="R43" s="212" t="str">
        <f>IF(A43="","",IF(AND(B43&gt;'1 - Quality Control'!I$44,B43&lt;'1 - Quality Control'!K$44),1,0))</f>
        <v/>
      </c>
      <c r="S43" s="212" t="str">
        <f>IF(A43="","",SUM(IF(AND(C43&gt;'1 - Quality Control'!I$57,C43&lt;'1 - Quality Control'!K$57),1,0)+IF(AND(D43&gt;'1 - Quality Control'!I$54,D43&lt;'1 - Quality Control'!K$54),1,0)+IF(AND(E43&gt;'1 - Quality Control'!I$55,E43&lt;'1 - Quality Control'!K$55),1,0)+IF(AND(F43&gt;'1 - Quality Control'!I$56,F43&lt;'1 - Quality Control'!K$56),1,0)))</f>
        <v/>
      </c>
    </row>
    <row r="44" spans="1:19" s="210" customFormat="1" ht="14" x14ac:dyDescent="0.15">
      <c r="A44" s="47"/>
      <c r="B44" s="249"/>
      <c r="C44" s="249"/>
      <c r="D44" s="249"/>
      <c r="E44" s="249"/>
      <c r="F44" s="249"/>
      <c r="G44" s="249"/>
      <c r="H44" s="249"/>
      <c r="I44" s="249"/>
      <c r="J44" s="249"/>
      <c r="K44" s="249"/>
      <c r="L44" s="249"/>
      <c r="M44" s="249"/>
      <c r="N44" s="48"/>
      <c r="O44" s="49"/>
      <c r="P44" s="98"/>
      <c r="Q44" s="218" t="str">
        <f t="shared" si="1"/>
        <v/>
      </c>
      <c r="R44" s="212" t="str">
        <f>IF(A44="","",IF(AND(B44&gt;'1 - Quality Control'!I$44,B44&lt;'1 - Quality Control'!K$44),1,0))</f>
        <v/>
      </c>
      <c r="S44" s="212" t="str">
        <f>IF(A44="","",SUM(IF(AND(C44&gt;'1 - Quality Control'!I$57,C44&lt;'1 - Quality Control'!K$57),1,0)+IF(AND(D44&gt;'1 - Quality Control'!I$54,D44&lt;'1 - Quality Control'!K$54),1,0)+IF(AND(E44&gt;'1 - Quality Control'!I$55,E44&lt;'1 - Quality Control'!K$55),1,0)+IF(AND(F44&gt;'1 - Quality Control'!I$56,F44&lt;'1 - Quality Control'!K$56),1,0)))</f>
        <v/>
      </c>
    </row>
    <row r="45" spans="1:19" s="210" customFormat="1" ht="14" x14ac:dyDescent="0.15">
      <c r="A45" s="47"/>
      <c r="B45" s="249"/>
      <c r="C45" s="249"/>
      <c r="D45" s="249"/>
      <c r="E45" s="249"/>
      <c r="F45" s="249"/>
      <c r="G45" s="249"/>
      <c r="H45" s="249"/>
      <c r="I45" s="249"/>
      <c r="J45" s="249"/>
      <c r="K45" s="249"/>
      <c r="L45" s="249"/>
      <c r="M45" s="249"/>
      <c r="N45" s="48"/>
      <c r="O45" s="49"/>
      <c r="P45" s="98"/>
      <c r="Q45" s="218" t="str">
        <f t="shared" si="1"/>
        <v/>
      </c>
      <c r="R45" s="212" t="str">
        <f>IF(A45="","",IF(AND(B45&gt;'1 - Quality Control'!I$44,B45&lt;'1 - Quality Control'!K$44),1,0))</f>
        <v/>
      </c>
      <c r="S45" s="212" t="str">
        <f>IF(A45="","",SUM(IF(AND(C45&gt;'1 - Quality Control'!I$57,C45&lt;'1 - Quality Control'!K$57),1,0)+IF(AND(D45&gt;'1 - Quality Control'!I$54,D45&lt;'1 - Quality Control'!K$54),1,0)+IF(AND(E45&gt;'1 - Quality Control'!I$55,E45&lt;'1 - Quality Control'!K$55),1,0)+IF(AND(F45&gt;'1 - Quality Control'!I$56,F45&lt;'1 - Quality Control'!K$56),1,0)))</f>
        <v/>
      </c>
    </row>
    <row r="46" spans="1:19" s="210" customFormat="1" ht="14" x14ac:dyDescent="0.15">
      <c r="A46" s="47"/>
      <c r="B46" s="249"/>
      <c r="C46" s="249"/>
      <c r="D46" s="249"/>
      <c r="E46" s="249"/>
      <c r="F46" s="249"/>
      <c r="G46" s="249"/>
      <c r="H46" s="249"/>
      <c r="I46" s="249"/>
      <c r="J46" s="249"/>
      <c r="K46" s="249"/>
      <c r="L46" s="249"/>
      <c r="M46" s="249"/>
      <c r="N46" s="48"/>
      <c r="O46" s="49"/>
      <c r="P46" s="98"/>
      <c r="Q46" s="218" t="str">
        <f t="shared" si="1"/>
        <v/>
      </c>
      <c r="R46" s="212" t="str">
        <f>IF(A46="","",IF(AND(B46&gt;'1 - Quality Control'!I$44,B46&lt;'1 - Quality Control'!K$44),1,0))</f>
        <v/>
      </c>
      <c r="S46" s="212" t="str">
        <f>IF(A46="","",SUM(IF(AND(C46&gt;'1 - Quality Control'!I$57,C46&lt;'1 - Quality Control'!K$57),1,0)+IF(AND(D46&gt;'1 - Quality Control'!I$54,D46&lt;'1 - Quality Control'!K$54),1,0)+IF(AND(E46&gt;'1 - Quality Control'!I$55,E46&lt;'1 - Quality Control'!K$55),1,0)+IF(AND(F46&gt;'1 - Quality Control'!I$56,F46&lt;'1 - Quality Control'!K$56),1,0)))</f>
        <v/>
      </c>
    </row>
    <row r="47" spans="1:19" s="210" customFormat="1" ht="14" x14ac:dyDescent="0.15">
      <c r="A47" s="47"/>
      <c r="B47" s="249"/>
      <c r="C47" s="249"/>
      <c r="D47" s="249"/>
      <c r="E47" s="249"/>
      <c r="F47" s="249"/>
      <c r="G47" s="249"/>
      <c r="H47" s="249"/>
      <c r="I47" s="249"/>
      <c r="J47" s="249"/>
      <c r="K47" s="249"/>
      <c r="L47" s="249"/>
      <c r="M47" s="249"/>
      <c r="N47" s="48"/>
      <c r="O47" s="49"/>
      <c r="P47" s="98"/>
      <c r="Q47" s="218" t="str">
        <f t="shared" si="1"/>
        <v/>
      </c>
      <c r="R47" s="212" t="str">
        <f>IF(A47="","",IF(AND(B47&gt;'1 - Quality Control'!I$44,B47&lt;'1 - Quality Control'!K$44),1,0))</f>
        <v/>
      </c>
      <c r="S47" s="212" t="str">
        <f>IF(A47="","",SUM(IF(AND(C47&gt;'1 - Quality Control'!I$57,C47&lt;'1 - Quality Control'!K$57),1,0)+IF(AND(D47&gt;'1 - Quality Control'!I$54,D47&lt;'1 - Quality Control'!K$54),1,0)+IF(AND(E47&gt;'1 - Quality Control'!I$55,E47&lt;'1 - Quality Control'!K$55),1,0)+IF(AND(F47&gt;'1 - Quality Control'!I$56,F47&lt;'1 - Quality Control'!K$56),1,0)))</f>
        <v/>
      </c>
    </row>
    <row r="48" spans="1:19" s="210" customFormat="1" ht="14" x14ac:dyDescent="0.15">
      <c r="A48" s="47"/>
      <c r="B48" s="249"/>
      <c r="C48" s="249"/>
      <c r="D48" s="249"/>
      <c r="E48" s="249"/>
      <c r="F48" s="249"/>
      <c r="G48" s="249"/>
      <c r="H48" s="249"/>
      <c r="I48" s="249"/>
      <c r="J48" s="249"/>
      <c r="K48" s="249"/>
      <c r="L48" s="249"/>
      <c r="M48" s="249"/>
      <c r="N48" s="48"/>
      <c r="O48" s="49"/>
      <c r="P48" s="98"/>
      <c r="Q48" s="218" t="str">
        <f t="shared" si="1"/>
        <v/>
      </c>
      <c r="R48" s="212" t="str">
        <f>IF(A48="","",IF(AND(B48&gt;'1 - Quality Control'!I$44,B48&lt;'1 - Quality Control'!K$44),1,0))</f>
        <v/>
      </c>
      <c r="S48" s="212" t="str">
        <f>IF(A48="","",SUM(IF(AND(C48&gt;'1 - Quality Control'!I$57,C48&lt;'1 - Quality Control'!K$57),1,0)+IF(AND(D48&gt;'1 - Quality Control'!I$54,D48&lt;'1 - Quality Control'!K$54),1,0)+IF(AND(E48&gt;'1 - Quality Control'!I$55,E48&lt;'1 - Quality Control'!K$55),1,0)+IF(AND(F48&gt;'1 - Quality Control'!I$56,F48&lt;'1 - Quality Control'!K$56),1,0)))</f>
        <v/>
      </c>
    </row>
    <row r="49" spans="1:19" s="210" customFormat="1" ht="14" x14ac:dyDescent="0.15">
      <c r="A49" s="47"/>
      <c r="B49" s="249"/>
      <c r="C49" s="249"/>
      <c r="D49" s="249"/>
      <c r="E49" s="249"/>
      <c r="F49" s="249"/>
      <c r="G49" s="249"/>
      <c r="H49" s="249"/>
      <c r="I49" s="249"/>
      <c r="J49" s="249"/>
      <c r="K49" s="249"/>
      <c r="L49" s="249"/>
      <c r="M49" s="249"/>
      <c r="N49" s="48"/>
      <c r="O49" s="49"/>
      <c r="P49" s="98"/>
      <c r="Q49" s="218" t="str">
        <f t="shared" si="1"/>
        <v/>
      </c>
      <c r="R49" s="212" t="str">
        <f>IF(A49="","",IF(AND(B49&gt;'1 - Quality Control'!I$44,B49&lt;'1 - Quality Control'!K$44),1,0))</f>
        <v/>
      </c>
      <c r="S49" s="212" t="str">
        <f>IF(A49="","",SUM(IF(AND(C49&gt;'1 - Quality Control'!I$57,C49&lt;'1 - Quality Control'!K$57),1,0)+IF(AND(D49&gt;'1 - Quality Control'!I$54,D49&lt;'1 - Quality Control'!K$54),1,0)+IF(AND(E49&gt;'1 - Quality Control'!I$55,E49&lt;'1 - Quality Control'!K$55),1,0)+IF(AND(F49&gt;'1 - Quality Control'!I$56,F49&lt;'1 - Quality Control'!K$56),1,0)))</f>
        <v/>
      </c>
    </row>
    <row r="50" spans="1:19" s="210" customFormat="1" ht="14" x14ac:dyDescent="0.15">
      <c r="A50" s="47"/>
      <c r="B50" s="249"/>
      <c r="C50" s="249"/>
      <c r="D50" s="249"/>
      <c r="E50" s="249"/>
      <c r="F50" s="249"/>
      <c r="G50" s="249"/>
      <c r="H50" s="249"/>
      <c r="I50" s="249"/>
      <c r="J50" s="249"/>
      <c r="K50" s="249"/>
      <c r="L50" s="249"/>
      <c r="M50" s="249"/>
      <c r="N50" s="48"/>
      <c r="O50" s="49"/>
      <c r="P50" s="98"/>
      <c r="Q50" s="218" t="str">
        <f t="shared" si="1"/>
        <v/>
      </c>
      <c r="R50" s="212" t="str">
        <f>IF(A50="","",IF(AND(B50&gt;'1 - Quality Control'!I$44,B50&lt;'1 - Quality Control'!K$44),1,0))</f>
        <v/>
      </c>
      <c r="S50" s="212" t="str">
        <f>IF(A50="","",SUM(IF(AND(C50&gt;'1 - Quality Control'!I$57,C50&lt;'1 - Quality Control'!K$57),1,0)+IF(AND(D50&gt;'1 - Quality Control'!I$54,D50&lt;'1 - Quality Control'!K$54),1,0)+IF(AND(E50&gt;'1 - Quality Control'!I$55,E50&lt;'1 - Quality Control'!K$55),1,0)+IF(AND(F50&gt;'1 - Quality Control'!I$56,F50&lt;'1 - Quality Control'!K$56),1,0)))</f>
        <v/>
      </c>
    </row>
    <row r="51" spans="1:19" s="210" customFormat="1" ht="14" x14ac:dyDescent="0.15">
      <c r="A51" s="47"/>
      <c r="B51" s="249"/>
      <c r="C51" s="249"/>
      <c r="D51" s="249"/>
      <c r="E51" s="249"/>
      <c r="F51" s="249"/>
      <c r="G51" s="249"/>
      <c r="H51" s="249"/>
      <c r="I51" s="249"/>
      <c r="J51" s="249"/>
      <c r="K51" s="249"/>
      <c r="L51" s="249"/>
      <c r="M51" s="249"/>
      <c r="N51" s="48"/>
      <c r="O51" s="49"/>
      <c r="P51" s="98"/>
      <c r="Q51" s="218" t="str">
        <f t="shared" si="1"/>
        <v/>
      </c>
      <c r="R51" s="212" t="str">
        <f>IF(A51="","",IF(AND(B51&gt;'1 - Quality Control'!I$44,B51&lt;'1 - Quality Control'!K$44),1,0))</f>
        <v/>
      </c>
      <c r="S51" s="212" t="str">
        <f>IF(A51="","",SUM(IF(AND(C51&gt;'1 - Quality Control'!I$57,C51&lt;'1 - Quality Control'!K$57),1,0)+IF(AND(D51&gt;'1 - Quality Control'!I$54,D51&lt;'1 - Quality Control'!K$54),1,0)+IF(AND(E51&gt;'1 - Quality Control'!I$55,E51&lt;'1 - Quality Control'!K$55),1,0)+IF(AND(F51&gt;'1 - Quality Control'!I$56,F51&lt;'1 - Quality Control'!K$56),1,0)))</f>
        <v/>
      </c>
    </row>
    <row r="52" spans="1:19" s="210" customFormat="1" ht="14" x14ac:dyDescent="0.15">
      <c r="A52" s="47"/>
      <c r="B52" s="249"/>
      <c r="C52" s="249"/>
      <c r="D52" s="249"/>
      <c r="E52" s="249"/>
      <c r="F52" s="249"/>
      <c r="G52" s="249"/>
      <c r="H52" s="249"/>
      <c r="I52" s="249"/>
      <c r="J52" s="249"/>
      <c r="K52" s="249"/>
      <c r="L52" s="249"/>
      <c r="M52" s="249"/>
      <c r="N52" s="48"/>
      <c r="O52" s="49"/>
      <c r="P52" s="98"/>
      <c r="Q52" s="218" t="str">
        <f t="shared" si="1"/>
        <v/>
      </c>
      <c r="R52" s="212" t="str">
        <f>IF(A52="","",IF(AND(B52&gt;'1 - Quality Control'!I$44,B52&lt;'1 - Quality Control'!K$44),1,0))</f>
        <v/>
      </c>
      <c r="S52" s="212" t="str">
        <f>IF(A52="","",SUM(IF(AND(C52&gt;'1 - Quality Control'!I$57,C52&lt;'1 - Quality Control'!K$57),1,0)+IF(AND(D52&gt;'1 - Quality Control'!I$54,D52&lt;'1 - Quality Control'!K$54),1,0)+IF(AND(E52&gt;'1 - Quality Control'!I$55,E52&lt;'1 - Quality Control'!K$55),1,0)+IF(AND(F52&gt;'1 - Quality Control'!I$56,F52&lt;'1 - Quality Control'!K$56),1,0)))</f>
        <v/>
      </c>
    </row>
    <row r="53" spans="1:19" s="210" customFormat="1" ht="14" x14ac:dyDescent="0.15">
      <c r="A53" s="47"/>
      <c r="B53" s="249"/>
      <c r="C53" s="249"/>
      <c r="D53" s="249"/>
      <c r="E53" s="249"/>
      <c r="F53" s="249"/>
      <c r="G53" s="249"/>
      <c r="H53" s="249"/>
      <c r="I53" s="249"/>
      <c r="J53" s="249"/>
      <c r="K53" s="249"/>
      <c r="L53" s="249"/>
      <c r="M53" s="249"/>
      <c r="N53" s="48"/>
      <c r="O53" s="49"/>
      <c r="P53" s="98"/>
      <c r="Q53" s="218" t="str">
        <f t="shared" si="1"/>
        <v/>
      </c>
      <c r="R53" s="212" t="str">
        <f>IF(A53="","",IF(AND(B53&gt;'1 - Quality Control'!I$44,B53&lt;'1 - Quality Control'!K$44),1,0))</f>
        <v/>
      </c>
      <c r="S53" s="212" t="str">
        <f>IF(A53="","",SUM(IF(AND(C53&gt;'1 - Quality Control'!I$57,C53&lt;'1 - Quality Control'!K$57),1,0)+IF(AND(D53&gt;'1 - Quality Control'!I$54,D53&lt;'1 - Quality Control'!K$54),1,0)+IF(AND(E53&gt;'1 - Quality Control'!I$55,E53&lt;'1 - Quality Control'!K$55),1,0)+IF(AND(F53&gt;'1 - Quality Control'!I$56,F53&lt;'1 - Quality Control'!K$56),1,0)))</f>
        <v/>
      </c>
    </row>
    <row r="54" spans="1:19" s="210" customFormat="1" ht="14" x14ac:dyDescent="0.15">
      <c r="A54" s="47"/>
      <c r="B54" s="249"/>
      <c r="C54" s="249"/>
      <c r="D54" s="249"/>
      <c r="E54" s="249"/>
      <c r="F54" s="249"/>
      <c r="G54" s="249"/>
      <c r="H54" s="249"/>
      <c r="I54" s="249"/>
      <c r="J54" s="249"/>
      <c r="K54" s="249"/>
      <c r="L54" s="249"/>
      <c r="M54" s="249"/>
      <c r="N54" s="48"/>
      <c r="O54" s="49"/>
      <c r="P54" s="98"/>
      <c r="Q54" s="218" t="str">
        <f t="shared" si="1"/>
        <v/>
      </c>
      <c r="R54" s="212" t="str">
        <f>IF(A54="","",IF(AND(B54&gt;'1 - Quality Control'!I$44,B54&lt;'1 - Quality Control'!K$44),1,0))</f>
        <v/>
      </c>
      <c r="S54" s="212" t="str">
        <f>IF(A54="","",SUM(IF(AND(C54&gt;'1 - Quality Control'!I$57,C54&lt;'1 - Quality Control'!K$57),1,0)+IF(AND(D54&gt;'1 - Quality Control'!I$54,D54&lt;'1 - Quality Control'!K$54),1,0)+IF(AND(E54&gt;'1 - Quality Control'!I$55,E54&lt;'1 - Quality Control'!K$55),1,0)+IF(AND(F54&gt;'1 - Quality Control'!I$56,F54&lt;'1 - Quality Control'!K$56),1,0)))</f>
        <v/>
      </c>
    </row>
    <row r="55" spans="1:19" s="210" customFormat="1" ht="14" x14ac:dyDescent="0.15">
      <c r="A55" s="47"/>
      <c r="B55" s="249"/>
      <c r="C55" s="249"/>
      <c r="D55" s="249"/>
      <c r="E55" s="249"/>
      <c r="F55" s="249"/>
      <c r="G55" s="249"/>
      <c r="H55" s="249"/>
      <c r="I55" s="249"/>
      <c r="J55" s="249"/>
      <c r="K55" s="249"/>
      <c r="L55" s="249"/>
      <c r="M55" s="249"/>
      <c r="N55" s="48"/>
      <c r="O55" s="49"/>
      <c r="P55" s="98"/>
      <c r="Q55" s="218" t="str">
        <f t="shared" si="1"/>
        <v/>
      </c>
      <c r="R55" s="212" t="str">
        <f>IF(A55="","",IF(AND(B55&gt;'1 - Quality Control'!I$44,B55&lt;'1 - Quality Control'!K$44),1,0))</f>
        <v/>
      </c>
      <c r="S55" s="212" t="str">
        <f>IF(A55="","",SUM(IF(AND(C55&gt;'1 - Quality Control'!I$57,C55&lt;'1 - Quality Control'!K$57),1,0)+IF(AND(D55&gt;'1 - Quality Control'!I$54,D55&lt;'1 - Quality Control'!K$54),1,0)+IF(AND(E55&gt;'1 - Quality Control'!I$55,E55&lt;'1 - Quality Control'!K$55),1,0)+IF(AND(F55&gt;'1 - Quality Control'!I$56,F55&lt;'1 - Quality Control'!K$56),1,0)))</f>
        <v/>
      </c>
    </row>
    <row r="56" spans="1:19" s="210" customFormat="1" ht="14" x14ac:dyDescent="0.15">
      <c r="A56" s="47"/>
      <c r="B56" s="249"/>
      <c r="C56" s="249"/>
      <c r="D56" s="249"/>
      <c r="E56" s="249"/>
      <c r="F56" s="249"/>
      <c r="G56" s="249"/>
      <c r="H56" s="249"/>
      <c r="I56" s="249"/>
      <c r="J56" s="249"/>
      <c r="K56" s="249"/>
      <c r="L56" s="249"/>
      <c r="M56" s="249"/>
      <c r="N56" s="48"/>
      <c r="O56" s="49"/>
      <c r="P56" s="98"/>
      <c r="Q56" s="218" t="str">
        <f t="shared" si="1"/>
        <v/>
      </c>
      <c r="R56" s="212" t="str">
        <f>IF(A56="","",IF(AND(B56&gt;'1 - Quality Control'!I$44,B56&lt;'1 - Quality Control'!K$44),1,0))</f>
        <v/>
      </c>
      <c r="S56" s="212" t="str">
        <f>IF(A56="","",SUM(IF(AND(C56&gt;'1 - Quality Control'!I$57,C56&lt;'1 - Quality Control'!K$57),1,0)+IF(AND(D56&gt;'1 - Quality Control'!I$54,D56&lt;'1 - Quality Control'!K$54),1,0)+IF(AND(E56&gt;'1 - Quality Control'!I$55,E56&lt;'1 - Quality Control'!K$55),1,0)+IF(AND(F56&gt;'1 - Quality Control'!I$56,F56&lt;'1 - Quality Control'!K$56),1,0)))</f>
        <v/>
      </c>
    </row>
    <row r="57" spans="1:19" s="210" customFormat="1" ht="14" x14ac:dyDescent="0.15">
      <c r="A57" s="47"/>
      <c r="B57" s="249"/>
      <c r="C57" s="249"/>
      <c r="D57" s="249"/>
      <c r="E57" s="249"/>
      <c r="F57" s="249"/>
      <c r="G57" s="249"/>
      <c r="H57" s="249"/>
      <c r="I57" s="249"/>
      <c r="J57" s="249"/>
      <c r="K57" s="249"/>
      <c r="L57" s="249"/>
      <c r="M57" s="249"/>
      <c r="N57" s="48"/>
      <c r="O57" s="49"/>
      <c r="P57" s="98"/>
      <c r="Q57" s="218" t="str">
        <f t="shared" si="1"/>
        <v/>
      </c>
      <c r="R57" s="212" t="str">
        <f>IF(A57="","",IF(AND(B57&gt;'1 - Quality Control'!I$44,B57&lt;'1 - Quality Control'!K$44),1,0))</f>
        <v/>
      </c>
      <c r="S57" s="212" t="str">
        <f>IF(A57="","",SUM(IF(AND(C57&gt;'1 - Quality Control'!I$57,C57&lt;'1 - Quality Control'!K$57),1,0)+IF(AND(D57&gt;'1 - Quality Control'!I$54,D57&lt;'1 - Quality Control'!K$54),1,0)+IF(AND(E57&gt;'1 - Quality Control'!I$55,E57&lt;'1 - Quality Control'!K$55),1,0)+IF(AND(F57&gt;'1 - Quality Control'!I$56,F57&lt;'1 - Quality Control'!K$56),1,0)))</f>
        <v/>
      </c>
    </row>
    <row r="58" spans="1:19" s="210" customFormat="1" ht="14" x14ac:dyDescent="0.15">
      <c r="A58" s="47"/>
      <c r="B58" s="249"/>
      <c r="C58" s="249"/>
      <c r="D58" s="249"/>
      <c r="E58" s="249"/>
      <c r="F58" s="249"/>
      <c r="G58" s="249"/>
      <c r="H58" s="249"/>
      <c r="I58" s="249"/>
      <c r="J58" s="249"/>
      <c r="K58" s="249"/>
      <c r="L58" s="249"/>
      <c r="M58" s="249"/>
      <c r="N58" s="48"/>
      <c r="O58" s="49"/>
      <c r="P58" s="98"/>
      <c r="Q58" s="218" t="str">
        <f t="shared" si="1"/>
        <v/>
      </c>
      <c r="R58" s="212" t="str">
        <f>IF(A58="","",IF(AND(B58&gt;'1 - Quality Control'!I$44,B58&lt;'1 - Quality Control'!K$44),1,0))</f>
        <v/>
      </c>
      <c r="S58" s="212" t="str">
        <f>IF(A58="","",SUM(IF(AND(C58&gt;'1 - Quality Control'!I$57,C58&lt;'1 - Quality Control'!K$57),1,0)+IF(AND(D58&gt;'1 - Quality Control'!I$54,D58&lt;'1 - Quality Control'!K$54),1,0)+IF(AND(E58&gt;'1 - Quality Control'!I$55,E58&lt;'1 - Quality Control'!K$55),1,0)+IF(AND(F58&gt;'1 - Quality Control'!I$56,F58&lt;'1 - Quality Control'!K$56),1,0)))</f>
        <v/>
      </c>
    </row>
    <row r="59" spans="1:19" s="210" customFormat="1" ht="14" x14ac:dyDescent="0.15">
      <c r="A59" s="47"/>
      <c r="B59" s="249"/>
      <c r="C59" s="249"/>
      <c r="D59" s="249"/>
      <c r="E59" s="249"/>
      <c r="F59" s="249"/>
      <c r="G59" s="249"/>
      <c r="H59" s="249"/>
      <c r="I59" s="249"/>
      <c r="J59" s="249"/>
      <c r="K59" s="249"/>
      <c r="L59" s="249"/>
      <c r="M59" s="249"/>
      <c r="N59" s="48"/>
      <c r="O59" s="49"/>
      <c r="P59" s="98"/>
      <c r="Q59" s="218" t="str">
        <f t="shared" si="1"/>
        <v/>
      </c>
      <c r="R59" s="212" t="str">
        <f>IF(A59="","",IF(AND(B59&gt;'1 - Quality Control'!I$44,B59&lt;'1 - Quality Control'!K$44),1,0))</f>
        <v/>
      </c>
      <c r="S59" s="212" t="str">
        <f>IF(A59="","",SUM(IF(AND(C59&gt;'1 - Quality Control'!I$57,C59&lt;'1 - Quality Control'!K$57),1,0)+IF(AND(D59&gt;'1 - Quality Control'!I$54,D59&lt;'1 - Quality Control'!K$54),1,0)+IF(AND(E59&gt;'1 - Quality Control'!I$55,E59&lt;'1 - Quality Control'!K$55),1,0)+IF(AND(F59&gt;'1 - Quality Control'!I$56,F59&lt;'1 - Quality Control'!K$56),1,0)))</f>
        <v/>
      </c>
    </row>
    <row r="60" spans="1:19" s="210" customFormat="1" ht="14" x14ac:dyDescent="0.15">
      <c r="A60" s="47"/>
      <c r="B60" s="249"/>
      <c r="C60" s="249"/>
      <c r="D60" s="249"/>
      <c r="E60" s="249"/>
      <c r="F60" s="249"/>
      <c r="G60" s="249"/>
      <c r="H60" s="249"/>
      <c r="I60" s="249"/>
      <c r="J60" s="249"/>
      <c r="K60" s="249"/>
      <c r="L60" s="249"/>
      <c r="M60" s="249"/>
      <c r="N60" s="48"/>
      <c r="O60" s="49"/>
      <c r="P60" s="98"/>
      <c r="Q60" s="218" t="str">
        <f t="shared" si="1"/>
        <v/>
      </c>
      <c r="R60" s="212" t="str">
        <f>IF(A60="","",IF(AND(B60&gt;'1 - Quality Control'!I$44,B60&lt;'1 - Quality Control'!K$44),1,0))</f>
        <v/>
      </c>
      <c r="S60" s="212" t="str">
        <f>IF(A60="","",SUM(IF(AND(C60&gt;'1 - Quality Control'!I$57,C60&lt;'1 - Quality Control'!K$57),1,0)+IF(AND(D60&gt;'1 - Quality Control'!I$54,D60&lt;'1 - Quality Control'!K$54),1,0)+IF(AND(E60&gt;'1 - Quality Control'!I$55,E60&lt;'1 - Quality Control'!K$55),1,0)+IF(AND(F60&gt;'1 - Quality Control'!I$56,F60&lt;'1 - Quality Control'!K$56),1,0)))</f>
        <v/>
      </c>
    </row>
    <row r="61" spans="1:19" s="210" customFormat="1" ht="14" x14ac:dyDescent="0.15">
      <c r="A61" s="47"/>
      <c r="B61" s="249"/>
      <c r="C61" s="249"/>
      <c r="D61" s="249"/>
      <c r="E61" s="249"/>
      <c r="F61" s="249"/>
      <c r="G61" s="249"/>
      <c r="H61" s="249"/>
      <c r="I61" s="249"/>
      <c r="J61" s="249"/>
      <c r="K61" s="249"/>
      <c r="L61" s="249"/>
      <c r="M61" s="249"/>
      <c r="N61" s="48"/>
      <c r="O61" s="49"/>
      <c r="P61" s="98"/>
      <c r="Q61" s="218" t="str">
        <f t="shared" si="1"/>
        <v/>
      </c>
      <c r="R61" s="212" t="str">
        <f>IF(A61="","",IF(AND(B61&gt;'1 - Quality Control'!I$44,B61&lt;'1 - Quality Control'!K$44),1,0))</f>
        <v/>
      </c>
      <c r="S61" s="212" t="str">
        <f>IF(A61="","",SUM(IF(AND(C61&gt;'1 - Quality Control'!I$57,C61&lt;'1 - Quality Control'!K$57),1,0)+IF(AND(D61&gt;'1 - Quality Control'!I$54,D61&lt;'1 - Quality Control'!K$54),1,0)+IF(AND(E61&gt;'1 - Quality Control'!I$55,E61&lt;'1 - Quality Control'!K$55),1,0)+IF(AND(F61&gt;'1 - Quality Control'!I$56,F61&lt;'1 - Quality Control'!K$56),1,0)))</f>
        <v/>
      </c>
    </row>
    <row r="62" spans="1:19" s="210" customFormat="1" ht="14" x14ac:dyDescent="0.15">
      <c r="A62" s="47"/>
      <c r="B62" s="249"/>
      <c r="C62" s="249"/>
      <c r="D62" s="249"/>
      <c r="E62" s="249"/>
      <c r="F62" s="249"/>
      <c r="G62" s="249"/>
      <c r="H62" s="249"/>
      <c r="I62" s="249"/>
      <c r="J62" s="249"/>
      <c r="K62" s="249"/>
      <c r="L62" s="249"/>
      <c r="M62" s="249"/>
      <c r="N62" s="48"/>
      <c r="O62" s="49"/>
      <c r="P62" s="98"/>
      <c r="Q62" s="218" t="str">
        <f t="shared" si="1"/>
        <v/>
      </c>
      <c r="R62" s="212" t="str">
        <f>IF(A62="","",IF(AND(B62&gt;'1 - Quality Control'!I$44,B62&lt;'1 - Quality Control'!K$44),1,0))</f>
        <v/>
      </c>
      <c r="S62" s="212" t="str">
        <f>IF(A62="","",SUM(IF(AND(C62&gt;'1 - Quality Control'!I$57,C62&lt;'1 - Quality Control'!K$57),1,0)+IF(AND(D62&gt;'1 - Quality Control'!I$54,D62&lt;'1 - Quality Control'!K$54),1,0)+IF(AND(E62&gt;'1 - Quality Control'!I$55,E62&lt;'1 - Quality Control'!K$55),1,0)+IF(AND(F62&gt;'1 - Quality Control'!I$56,F62&lt;'1 - Quality Control'!K$56),1,0)))</f>
        <v/>
      </c>
    </row>
    <row r="63" spans="1:19" s="210" customFormat="1" ht="14" x14ac:dyDescent="0.15">
      <c r="A63" s="47"/>
      <c r="B63" s="249"/>
      <c r="C63" s="249"/>
      <c r="D63" s="249"/>
      <c r="E63" s="249"/>
      <c r="F63" s="249"/>
      <c r="G63" s="249"/>
      <c r="H63" s="249"/>
      <c r="I63" s="249"/>
      <c r="J63" s="249"/>
      <c r="K63" s="249"/>
      <c r="L63" s="249"/>
      <c r="M63" s="249"/>
      <c r="N63" s="48"/>
      <c r="O63" s="49"/>
      <c r="P63" s="98"/>
      <c r="Q63" s="218" t="str">
        <f t="shared" si="1"/>
        <v/>
      </c>
      <c r="R63" s="212" t="str">
        <f>IF(A63="","",IF(AND(B63&gt;'1 - Quality Control'!I$44,B63&lt;'1 - Quality Control'!K$44),1,0))</f>
        <v/>
      </c>
      <c r="S63" s="212" t="str">
        <f>IF(A63="","",SUM(IF(AND(C63&gt;'1 - Quality Control'!I$57,C63&lt;'1 - Quality Control'!K$57),1,0)+IF(AND(D63&gt;'1 - Quality Control'!I$54,D63&lt;'1 - Quality Control'!K$54),1,0)+IF(AND(E63&gt;'1 - Quality Control'!I$55,E63&lt;'1 - Quality Control'!K$55),1,0)+IF(AND(F63&gt;'1 - Quality Control'!I$56,F63&lt;'1 - Quality Control'!K$56),1,0)))</f>
        <v/>
      </c>
    </row>
    <row r="64" spans="1:19" s="210" customFormat="1" ht="14" x14ac:dyDescent="0.15">
      <c r="A64" s="47"/>
      <c r="B64" s="249"/>
      <c r="C64" s="249"/>
      <c r="D64" s="249"/>
      <c r="E64" s="249"/>
      <c r="F64" s="249"/>
      <c r="G64" s="249"/>
      <c r="H64" s="249"/>
      <c r="I64" s="249"/>
      <c r="J64" s="249"/>
      <c r="K64" s="249"/>
      <c r="L64" s="249"/>
      <c r="M64" s="249"/>
      <c r="N64" s="48"/>
      <c r="O64" s="49"/>
      <c r="P64" s="98"/>
      <c r="Q64" s="218" t="str">
        <f t="shared" si="1"/>
        <v/>
      </c>
      <c r="R64" s="212" t="str">
        <f>IF(A64="","",IF(AND(B64&gt;'1 - Quality Control'!I$44,B64&lt;'1 - Quality Control'!K$44),1,0))</f>
        <v/>
      </c>
      <c r="S64" s="212" t="str">
        <f>IF(A64="","",SUM(IF(AND(C64&gt;'1 - Quality Control'!I$57,C64&lt;'1 - Quality Control'!K$57),1,0)+IF(AND(D64&gt;'1 - Quality Control'!I$54,D64&lt;'1 - Quality Control'!K$54),1,0)+IF(AND(E64&gt;'1 - Quality Control'!I$55,E64&lt;'1 - Quality Control'!K$55),1,0)+IF(AND(F64&gt;'1 - Quality Control'!I$56,F64&lt;'1 - Quality Control'!K$56),1,0)))</f>
        <v/>
      </c>
    </row>
    <row r="65" spans="1:19" s="210" customFormat="1" ht="14" x14ac:dyDescent="0.15">
      <c r="A65" s="47"/>
      <c r="B65" s="249"/>
      <c r="C65" s="249"/>
      <c r="D65" s="249"/>
      <c r="E65" s="249"/>
      <c r="F65" s="249"/>
      <c r="G65" s="249"/>
      <c r="H65" s="249"/>
      <c r="I65" s="249"/>
      <c r="J65" s="249"/>
      <c r="K65" s="249"/>
      <c r="L65" s="249"/>
      <c r="M65" s="249"/>
      <c r="N65" s="48"/>
      <c r="O65" s="49"/>
      <c r="P65" s="98"/>
      <c r="Q65" s="218" t="str">
        <f t="shared" si="1"/>
        <v/>
      </c>
      <c r="R65" s="212" t="str">
        <f>IF(A65="","",IF(AND(B65&gt;'1 - Quality Control'!I$44,B65&lt;'1 - Quality Control'!K$44),1,0))</f>
        <v/>
      </c>
      <c r="S65" s="212" t="str">
        <f>IF(A65="","",SUM(IF(AND(C65&gt;'1 - Quality Control'!I$57,C65&lt;'1 - Quality Control'!K$57),1,0)+IF(AND(D65&gt;'1 - Quality Control'!I$54,D65&lt;'1 - Quality Control'!K$54),1,0)+IF(AND(E65&gt;'1 - Quality Control'!I$55,E65&lt;'1 - Quality Control'!K$55),1,0)+IF(AND(F65&gt;'1 - Quality Control'!I$56,F65&lt;'1 - Quality Control'!K$56),1,0)))</f>
        <v/>
      </c>
    </row>
    <row r="66" spans="1:19" s="210" customFormat="1" ht="14" x14ac:dyDescent="0.15">
      <c r="A66" s="47"/>
      <c r="B66" s="249"/>
      <c r="C66" s="249"/>
      <c r="D66" s="249"/>
      <c r="E66" s="249"/>
      <c r="F66" s="249"/>
      <c r="G66" s="249"/>
      <c r="H66" s="249"/>
      <c r="I66" s="249"/>
      <c r="J66" s="249"/>
      <c r="K66" s="249"/>
      <c r="L66" s="249"/>
      <c r="M66" s="249"/>
      <c r="N66" s="48"/>
      <c r="O66" s="49"/>
      <c r="P66" s="98"/>
      <c r="Q66" s="218" t="str">
        <f t="shared" si="1"/>
        <v/>
      </c>
      <c r="R66" s="212" t="str">
        <f>IF(A66="","",IF(AND(B66&gt;'1 - Quality Control'!I$44,B66&lt;'1 - Quality Control'!K$44),1,0))</f>
        <v/>
      </c>
      <c r="S66" s="212" t="str">
        <f>IF(A66="","",SUM(IF(AND(C66&gt;'1 - Quality Control'!I$57,C66&lt;'1 - Quality Control'!K$57),1,0)+IF(AND(D66&gt;'1 - Quality Control'!I$54,D66&lt;'1 - Quality Control'!K$54),1,0)+IF(AND(E66&gt;'1 - Quality Control'!I$55,E66&lt;'1 - Quality Control'!K$55),1,0)+IF(AND(F66&gt;'1 - Quality Control'!I$56,F66&lt;'1 - Quality Control'!K$56),1,0)))</f>
        <v/>
      </c>
    </row>
    <row r="67" spans="1:19" s="210" customFormat="1" ht="14" x14ac:dyDescent="0.15">
      <c r="A67" s="47"/>
      <c r="B67" s="249"/>
      <c r="C67" s="249"/>
      <c r="D67" s="249"/>
      <c r="E67" s="249"/>
      <c r="F67" s="249"/>
      <c r="G67" s="249"/>
      <c r="H67" s="249"/>
      <c r="I67" s="249"/>
      <c r="J67" s="249"/>
      <c r="K67" s="249"/>
      <c r="L67" s="249"/>
      <c r="M67" s="249"/>
      <c r="N67" s="48"/>
      <c r="O67" s="49"/>
      <c r="P67" s="98"/>
      <c r="Q67" s="218" t="str">
        <f t="shared" si="1"/>
        <v/>
      </c>
      <c r="R67" s="212" t="str">
        <f>IF(A67="","",IF(AND(B67&gt;'1 - Quality Control'!I$44,B67&lt;'1 - Quality Control'!K$44),1,0))</f>
        <v/>
      </c>
      <c r="S67" s="212" t="str">
        <f>IF(A67="","",SUM(IF(AND(C67&gt;'1 - Quality Control'!I$57,C67&lt;'1 - Quality Control'!K$57),1,0)+IF(AND(D67&gt;'1 - Quality Control'!I$54,D67&lt;'1 - Quality Control'!K$54),1,0)+IF(AND(E67&gt;'1 - Quality Control'!I$55,E67&lt;'1 - Quality Control'!K$55),1,0)+IF(AND(F67&gt;'1 - Quality Control'!I$56,F67&lt;'1 - Quality Control'!K$56),1,0)))</f>
        <v/>
      </c>
    </row>
    <row r="68" spans="1:19" s="210" customFormat="1" ht="14" x14ac:dyDescent="0.15">
      <c r="A68" s="47"/>
      <c r="B68" s="249"/>
      <c r="C68" s="249"/>
      <c r="D68" s="249"/>
      <c r="E68" s="249"/>
      <c r="F68" s="249"/>
      <c r="G68" s="249"/>
      <c r="H68" s="249"/>
      <c r="I68" s="249"/>
      <c r="J68" s="249"/>
      <c r="K68" s="249"/>
      <c r="L68" s="249"/>
      <c r="M68" s="249"/>
      <c r="N68" s="48"/>
      <c r="O68" s="49"/>
      <c r="P68" s="98"/>
      <c r="Q68" s="218" t="str">
        <f t="shared" si="1"/>
        <v/>
      </c>
      <c r="R68" s="212" t="str">
        <f>IF(A68="","",IF(AND(B68&gt;'1 - Quality Control'!I$44,B68&lt;'1 - Quality Control'!K$44),1,0))</f>
        <v/>
      </c>
      <c r="S68" s="212" t="str">
        <f>IF(A68="","",SUM(IF(AND(C68&gt;'1 - Quality Control'!I$57,C68&lt;'1 - Quality Control'!K$57),1,0)+IF(AND(D68&gt;'1 - Quality Control'!I$54,D68&lt;'1 - Quality Control'!K$54),1,0)+IF(AND(E68&gt;'1 - Quality Control'!I$55,E68&lt;'1 - Quality Control'!K$55),1,0)+IF(AND(F68&gt;'1 - Quality Control'!I$56,F68&lt;'1 - Quality Control'!K$56),1,0)))</f>
        <v/>
      </c>
    </row>
    <row r="69" spans="1:19" s="210" customFormat="1" ht="14" x14ac:dyDescent="0.15">
      <c r="A69" s="47"/>
      <c r="B69" s="249"/>
      <c r="C69" s="249"/>
      <c r="D69" s="249"/>
      <c r="E69" s="249"/>
      <c r="F69" s="249"/>
      <c r="G69" s="249"/>
      <c r="H69" s="249"/>
      <c r="I69" s="249"/>
      <c r="J69" s="249"/>
      <c r="K69" s="249"/>
      <c r="L69" s="249"/>
      <c r="M69" s="249"/>
      <c r="N69" s="48"/>
      <c r="O69" s="49"/>
      <c r="P69" s="98"/>
      <c r="Q69" s="218" t="str">
        <f t="shared" si="1"/>
        <v/>
      </c>
      <c r="R69" s="212" t="str">
        <f>IF(A69="","",IF(AND(B69&gt;'1 - Quality Control'!I$44,B69&lt;'1 - Quality Control'!K$44),1,0))</f>
        <v/>
      </c>
      <c r="S69" s="212" t="str">
        <f>IF(A69="","",SUM(IF(AND(C69&gt;'1 - Quality Control'!I$57,C69&lt;'1 - Quality Control'!K$57),1,0)+IF(AND(D69&gt;'1 - Quality Control'!I$54,D69&lt;'1 - Quality Control'!K$54),1,0)+IF(AND(E69&gt;'1 - Quality Control'!I$55,E69&lt;'1 - Quality Control'!K$55),1,0)+IF(AND(F69&gt;'1 - Quality Control'!I$56,F69&lt;'1 - Quality Control'!K$56),1,0)))</f>
        <v/>
      </c>
    </row>
    <row r="70" spans="1:19" s="210" customFormat="1" ht="14" x14ac:dyDescent="0.15">
      <c r="A70" s="47"/>
      <c r="B70" s="249"/>
      <c r="C70" s="249"/>
      <c r="D70" s="249"/>
      <c r="E70" s="249"/>
      <c r="F70" s="249"/>
      <c r="G70" s="249"/>
      <c r="H70" s="249"/>
      <c r="I70" s="249"/>
      <c r="J70" s="249"/>
      <c r="K70" s="249"/>
      <c r="L70" s="249"/>
      <c r="M70" s="249"/>
      <c r="N70" s="48"/>
      <c r="O70" s="49"/>
      <c r="P70" s="98"/>
      <c r="Q70" s="218" t="str">
        <f t="shared" si="1"/>
        <v/>
      </c>
      <c r="R70" s="212" t="str">
        <f>IF(A70="","",IF(AND(B70&gt;'1 - Quality Control'!I$44,B70&lt;'1 - Quality Control'!K$44),1,0))</f>
        <v/>
      </c>
      <c r="S70" s="212" t="str">
        <f>IF(A70="","",SUM(IF(AND(C70&gt;'1 - Quality Control'!I$57,C70&lt;'1 - Quality Control'!K$57),1,0)+IF(AND(D70&gt;'1 - Quality Control'!I$54,D70&lt;'1 - Quality Control'!K$54),1,0)+IF(AND(E70&gt;'1 - Quality Control'!I$55,E70&lt;'1 - Quality Control'!K$55),1,0)+IF(AND(F70&gt;'1 - Quality Control'!I$56,F70&lt;'1 - Quality Control'!K$56),1,0)))</f>
        <v/>
      </c>
    </row>
    <row r="71" spans="1:19" s="210" customFormat="1" ht="14" x14ac:dyDescent="0.15">
      <c r="A71" s="47"/>
      <c r="B71" s="249"/>
      <c r="C71" s="249"/>
      <c r="D71" s="249"/>
      <c r="E71" s="249"/>
      <c r="F71" s="249"/>
      <c r="G71" s="249"/>
      <c r="H71" s="249"/>
      <c r="I71" s="249"/>
      <c r="J71" s="249"/>
      <c r="K71" s="249"/>
      <c r="L71" s="249"/>
      <c r="M71" s="249"/>
      <c r="N71" s="48"/>
      <c r="O71" s="49"/>
      <c r="P71" s="98"/>
      <c r="Q71" s="218" t="str">
        <f t="shared" si="1"/>
        <v/>
      </c>
      <c r="R71" s="212" t="str">
        <f>IF(A71="","",IF(AND(B71&gt;'1 - Quality Control'!I$44,B71&lt;'1 - Quality Control'!K$44),1,0))</f>
        <v/>
      </c>
      <c r="S71" s="212" t="str">
        <f>IF(A71="","",SUM(IF(AND(C71&gt;'1 - Quality Control'!I$57,C71&lt;'1 - Quality Control'!K$57),1,0)+IF(AND(D71&gt;'1 - Quality Control'!I$54,D71&lt;'1 - Quality Control'!K$54),1,0)+IF(AND(E71&gt;'1 - Quality Control'!I$55,E71&lt;'1 - Quality Control'!K$55),1,0)+IF(AND(F71&gt;'1 - Quality Control'!I$56,F71&lt;'1 - Quality Control'!K$56),1,0)))</f>
        <v/>
      </c>
    </row>
    <row r="72" spans="1:19" s="210" customFormat="1" ht="14" x14ac:dyDescent="0.15">
      <c r="A72" s="47"/>
      <c r="B72" s="249"/>
      <c r="C72" s="249"/>
      <c r="D72" s="249"/>
      <c r="E72" s="249"/>
      <c r="F72" s="249"/>
      <c r="G72" s="249"/>
      <c r="H72" s="249"/>
      <c r="I72" s="249"/>
      <c r="J72" s="249"/>
      <c r="K72" s="249"/>
      <c r="L72" s="249"/>
      <c r="M72" s="249"/>
      <c r="N72" s="48"/>
      <c r="O72" s="49"/>
      <c r="P72" s="98"/>
      <c r="Q72" s="218" t="str">
        <f t="shared" si="1"/>
        <v/>
      </c>
      <c r="R72" s="212" t="str">
        <f>IF(A72="","",IF(AND(B72&gt;'1 - Quality Control'!I$44,B72&lt;'1 - Quality Control'!K$44),1,0))</f>
        <v/>
      </c>
      <c r="S72" s="212" t="str">
        <f>IF(A72="","",SUM(IF(AND(C72&gt;'1 - Quality Control'!I$57,C72&lt;'1 - Quality Control'!K$57),1,0)+IF(AND(D72&gt;'1 - Quality Control'!I$54,D72&lt;'1 - Quality Control'!K$54),1,0)+IF(AND(E72&gt;'1 - Quality Control'!I$55,E72&lt;'1 - Quality Control'!K$55),1,0)+IF(AND(F72&gt;'1 - Quality Control'!I$56,F72&lt;'1 - Quality Control'!K$56),1,0)))</f>
        <v/>
      </c>
    </row>
    <row r="73" spans="1:19" s="210" customFormat="1" ht="14" x14ac:dyDescent="0.15">
      <c r="A73" s="47"/>
      <c r="B73" s="249"/>
      <c r="C73" s="249"/>
      <c r="D73" s="249"/>
      <c r="E73" s="249"/>
      <c r="F73" s="249"/>
      <c r="G73" s="249"/>
      <c r="H73" s="249"/>
      <c r="I73" s="249"/>
      <c r="J73" s="249"/>
      <c r="K73" s="249"/>
      <c r="L73" s="249"/>
      <c r="M73" s="249"/>
      <c r="N73" s="48"/>
      <c r="O73" s="49"/>
      <c r="P73" s="98"/>
      <c r="Q73" s="218" t="str">
        <f t="shared" ref="Q73:Q103" si="2">IF(A73="","",IF(AND(R73&lt;&gt;1,S73&lt;&gt;4),"Bead count outside range; bead fluorescence outside range.",IF(AND(R73=1,S73&lt;&gt;4),"Bead fluorescence outside range.",IF(AND(R73&lt;&gt;1,S73=4),"Bead count outside range.",""))))</f>
        <v/>
      </c>
      <c r="R73" s="212" t="str">
        <f>IF(A73="","",IF(AND(B73&gt;'1 - Quality Control'!I$44,B73&lt;'1 - Quality Control'!K$44),1,0))</f>
        <v/>
      </c>
      <c r="S73" s="212" t="str">
        <f>IF(A73="","",SUM(IF(AND(C73&gt;'1 - Quality Control'!I$57,C73&lt;'1 - Quality Control'!K$57),1,0)+IF(AND(D73&gt;'1 - Quality Control'!I$54,D73&lt;'1 - Quality Control'!K$54),1,0)+IF(AND(E73&gt;'1 - Quality Control'!I$55,E73&lt;'1 - Quality Control'!K$55),1,0)+IF(AND(F73&gt;'1 - Quality Control'!I$56,F73&lt;'1 - Quality Control'!K$56),1,0)))</f>
        <v/>
      </c>
    </row>
    <row r="74" spans="1:19" s="210" customFormat="1" ht="14" x14ac:dyDescent="0.15">
      <c r="A74" s="47"/>
      <c r="B74" s="249"/>
      <c r="C74" s="249"/>
      <c r="D74" s="249"/>
      <c r="E74" s="249"/>
      <c r="F74" s="249"/>
      <c r="G74" s="249"/>
      <c r="H74" s="249"/>
      <c r="I74" s="249"/>
      <c r="J74" s="249"/>
      <c r="K74" s="249"/>
      <c r="L74" s="249"/>
      <c r="M74" s="249"/>
      <c r="N74" s="48"/>
      <c r="O74" s="49"/>
      <c r="P74" s="98"/>
      <c r="Q74" s="218" t="str">
        <f t="shared" si="2"/>
        <v/>
      </c>
      <c r="R74" s="212" t="str">
        <f>IF(A74="","",IF(AND(B74&gt;'1 - Quality Control'!I$44,B74&lt;'1 - Quality Control'!K$44),1,0))</f>
        <v/>
      </c>
      <c r="S74" s="212" t="str">
        <f>IF(A74="","",SUM(IF(AND(C74&gt;'1 - Quality Control'!I$57,C74&lt;'1 - Quality Control'!K$57),1,0)+IF(AND(D74&gt;'1 - Quality Control'!I$54,D74&lt;'1 - Quality Control'!K$54),1,0)+IF(AND(E74&gt;'1 - Quality Control'!I$55,E74&lt;'1 - Quality Control'!K$55),1,0)+IF(AND(F74&gt;'1 - Quality Control'!I$56,F74&lt;'1 - Quality Control'!K$56),1,0)))</f>
        <v/>
      </c>
    </row>
    <row r="75" spans="1:19" s="210" customFormat="1" ht="14" x14ac:dyDescent="0.15">
      <c r="A75" s="47"/>
      <c r="B75" s="249"/>
      <c r="C75" s="249"/>
      <c r="D75" s="249"/>
      <c r="E75" s="249"/>
      <c r="F75" s="249"/>
      <c r="G75" s="249"/>
      <c r="H75" s="249"/>
      <c r="I75" s="249"/>
      <c r="J75" s="249"/>
      <c r="K75" s="249"/>
      <c r="L75" s="249"/>
      <c r="M75" s="249"/>
      <c r="N75" s="48"/>
      <c r="O75" s="49"/>
      <c r="P75" s="98"/>
      <c r="Q75" s="218" t="str">
        <f t="shared" si="2"/>
        <v/>
      </c>
      <c r="R75" s="212" t="str">
        <f>IF(A75="","",IF(AND(B75&gt;'1 - Quality Control'!I$44,B75&lt;'1 - Quality Control'!K$44),1,0))</f>
        <v/>
      </c>
      <c r="S75" s="212" t="str">
        <f>IF(A75="","",SUM(IF(AND(C75&gt;'1 - Quality Control'!I$57,C75&lt;'1 - Quality Control'!K$57),1,0)+IF(AND(D75&gt;'1 - Quality Control'!I$54,D75&lt;'1 - Quality Control'!K$54),1,0)+IF(AND(E75&gt;'1 - Quality Control'!I$55,E75&lt;'1 - Quality Control'!K$55),1,0)+IF(AND(F75&gt;'1 - Quality Control'!I$56,F75&lt;'1 - Quality Control'!K$56),1,0)))</f>
        <v/>
      </c>
    </row>
    <row r="76" spans="1:19" s="210" customFormat="1" ht="14" x14ac:dyDescent="0.15">
      <c r="A76" s="47"/>
      <c r="B76" s="249"/>
      <c r="C76" s="249"/>
      <c r="D76" s="249"/>
      <c r="E76" s="249"/>
      <c r="F76" s="249"/>
      <c r="G76" s="249"/>
      <c r="H76" s="249"/>
      <c r="I76" s="249"/>
      <c r="J76" s="249"/>
      <c r="K76" s="249"/>
      <c r="L76" s="249"/>
      <c r="M76" s="249"/>
      <c r="N76" s="48"/>
      <c r="O76" s="49"/>
      <c r="P76" s="98"/>
      <c r="Q76" s="218" t="str">
        <f t="shared" si="2"/>
        <v/>
      </c>
      <c r="R76" s="212" t="str">
        <f>IF(A76="","",IF(AND(B76&gt;'1 - Quality Control'!I$44,B76&lt;'1 - Quality Control'!K$44),1,0))</f>
        <v/>
      </c>
      <c r="S76" s="212" t="str">
        <f>IF(A76="","",SUM(IF(AND(C76&gt;'1 - Quality Control'!I$57,C76&lt;'1 - Quality Control'!K$57),1,0)+IF(AND(D76&gt;'1 - Quality Control'!I$54,D76&lt;'1 - Quality Control'!K$54),1,0)+IF(AND(E76&gt;'1 - Quality Control'!I$55,E76&lt;'1 - Quality Control'!K$55),1,0)+IF(AND(F76&gt;'1 - Quality Control'!I$56,F76&lt;'1 - Quality Control'!K$56),1,0)))</f>
        <v/>
      </c>
    </row>
    <row r="77" spans="1:19" s="210" customFormat="1" ht="14" x14ac:dyDescent="0.15">
      <c r="A77" s="47"/>
      <c r="B77" s="249"/>
      <c r="C77" s="249"/>
      <c r="D77" s="249"/>
      <c r="E77" s="249"/>
      <c r="F77" s="249"/>
      <c r="G77" s="249"/>
      <c r="H77" s="249"/>
      <c r="I77" s="249"/>
      <c r="J77" s="249"/>
      <c r="K77" s="249"/>
      <c r="L77" s="249"/>
      <c r="M77" s="249"/>
      <c r="N77" s="48"/>
      <c r="O77" s="49"/>
      <c r="P77" s="98"/>
      <c r="Q77" s="218" t="str">
        <f t="shared" si="2"/>
        <v/>
      </c>
      <c r="R77" s="212" t="str">
        <f>IF(A77="","",IF(AND(B77&gt;'1 - Quality Control'!I$44,B77&lt;'1 - Quality Control'!K$44),1,0))</f>
        <v/>
      </c>
      <c r="S77" s="212" t="str">
        <f>IF(A77="","",SUM(IF(AND(C77&gt;'1 - Quality Control'!I$57,C77&lt;'1 - Quality Control'!K$57),1,0)+IF(AND(D77&gt;'1 - Quality Control'!I$54,D77&lt;'1 - Quality Control'!K$54),1,0)+IF(AND(E77&gt;'1 - Quality Control'!I$55,E77&lt;'1 - Quality Control'!K$55),1,0)+IF(AND(F77&gt;'1 - Quality Control'!I$56,F77&lt;'1 - Quality Control'!K$56),1,0)))</f>
        <v/>
      </c>
    </row>
    <row r="78" spans="1:19" s="210" customFormat="1" ht="14" x14ac:dyDescent="0.15">
      <c r="A78" s="47"/>
      <c r="B78" s="249"/>
      <c r="C78" s="249"/>
      <c r="D78" s="249"/>
      <c r="E78" s="249"/>
      <c r="F78" s="249"/>
      <c r="G78" s="249"/>
      <c r="H78" s="249"/>
      <c r="I78" s="249"/>
      <c r="J78" s="249"/>
      <c r="K78" s="249"/>
      <c r="L78" s="249"/>
      <c r="M78" s="249"/>
      <c r="N78" s="48"/>
      <c r="O78" s="49"/>
      <c r="P78" s="98"/>
      <c r="Q78" s="218" t="str">
        <f t="shared" si="2"/>
        <v/>
      </c>
      <c r="R78" s="212" t="str">
        <f>IF(A78="","",IF(AND(B78&gt;'1 - Quality Control'!I$44,B78&lt;'1 - Quality Control'!K$44),1,0))</f>
        <v/>
      </c>
      <c r="S78" s="212" t="str">
        <f>IF(A78="","",SUM(IF(AND(C78&gt;'1 - Quality Control'!I$57,C78&lt;'1 - Quality Control'!K$57),1,0)+IF(AND(D78&gt;'1 - Quality Control'!I$54,D78&lt;'1 - Quality Control'!K$54),1,0)+IF(AND(E78&gt;'1 - Quality Control'!I$55,E78&lt;'1 - Quality Control'!K$55),1,0)+IF(AND(F78&gt;'1 - Quality Control'!I$56,F78&lt;'1 - Quality Control'!K$56),1,0)))</f>
        <v/>
      </c>
    </row>
    <row r="79" spans="1:19" s="210" customFormat="1" ht="14" x14ac:dyDescent="0.15">
      <c r="A79" s="47"/>
      <c r="B79" s="249"/>
      <c r="C79" s="249"/>
      <c r="D79" s="249"/>
      <c r="E79" s="249"/>
      <c r="F79" s="249"/>
      <c r="G79" s="249"/>
      <c r="H79" s="249"/>
      <c r="I79" s="249"/>
      <c r="J79" s="249"/>
      <c r="K79" s="249"/>
      <c r="L79" s="249"/>
      <c r="M79" s="249"/>
      <c r="N79" s="48"/>
      <c r="O79" s="49"/>
      <c r="P79" s="98"/>
      <c r="Q79" s="218" t="str">
        <f t="shared" si="2"/>
        <v/>
      </c>
      <c r="R79" s="212" t="str">
        <f>IF(A79="","",IF(AND(B79&gt;'1 - Quality Control'!I$44,B79&lt;'1 - Quality Control'!K$44),1,0))</f>
        <v/>
      </c>
      <c r="S79" s="212" t="str">
        <f>IF(A79="","",SUM(IF(AND(C79&gt;'1 - Quality Control'!I$57,C79&lt;'1 - Quality Control'!K$57),1,0)+IF(AND(D79&gt;'1 - Quality Control'!I$54,D79&lt;'1 - Quality Control'!K$54),1,0)+IF(AND(E79&gt;'1 - Quality Control'!I$55,E79&lt;'1 - Quality Control'!K$55),1,0)+IF(AND(F79&gt;'1 - Quality Control'!I$56,F79&lt;'1 - Quality Control'!K$56),1,0)))</f>
        <v/>
      </c>
    </row>
    <row r="80" spans="1:19" s="210" customFormat="1" ht="14" x14ac:dyDescent="0.15">
      <c r="A80" s="47"/>
      <c r="B80" s="249"/>
      <c r="C80" s="249"/>
      <c r="D80" s="249"/>
      <c r="E80" s="249"/>
      <c r="F80" s="249"/>
      <c r="G80" s="249"/>
      <c r="H80" s="249"/>
      <c r="I80" s="249"/>
      <c r="J80" s="249"/>
      <c r="K80" s="249"/>
      <c r="L80" s="249"/>
      <c r="M80" s="249"/>
      <c r="N80" s="48"/>
      <c r="O80" s="49"/>
      <c r="P80" s="98"/>
      <c r="Q80" s="218" t="str">
        <f t="shared" si="2"/>
        <v/>
      </c>
      <c r="R80" s="212" t="str">
        <f>IF(A80="","",IF(AND(B80&gt;'1 - Quality Control'!I$44,B80&lt;'1 - Quality Control'!K$44),1,0))</f>
        <v/>
      </c>
      <c r="S80" s="212" t="str">
        <f>IF(A80="","",SUM(IF(AND(C80&gt;'1 - Quality Control'!I$57,C80&lt;'1 - Quality Control'!K$57),1,0)+IF(AND(D80&gt;'1 - Quality Control'!I$54,D80&lt;'1 - Quality Control'!K$54),1,0)+IF(AND(E80&gt;'1 - Quality Control'!I$55,E80&lt;'1 - Quality Control'!K$55),1,0)+IF(AND(F80&gt;'1 - Quality Control'!I$56,F80&lt;'1 - Quality Control'!K$56),1,0)))</f>
        <v/>
      </c>
    </row>
    <row r="81" spans="1:19" s="210" customFormat="1" ht="14" x14ac:dyDescent="0.15">
      <c r="A81" s="47"/>
      <c r="B81" s="249"/>
      <c r="C81" s="249"/>
      <c r="D81" s="249"/>
      <c r="E81" s="249"/>
      <c r="F81" s="249"/>
      <c r="G81" s="249"/>
      <c r="H81" s="249"/>
      <c r="I81" s="249"/>
      <c r="J81" s="249"/>
      <c r="K81" s="249"/>
      <c r="L81" s="249"/>
      <c r="M81" s="249"/>
      <c r="N81" s="48"/>
      <c r="O81" s="49"/>
      <c r="P81" s="98"/>
      <c r="Q81" s="218" t="str">
        <f t="shared" si="2"/>
        <v/>
      </c>
      <c r="R81" s="212" t="str">
        <f>IF(A81="","",IF(AND(B81&gt;'1 - Quality Control'!I$44,B81&lt;'1 - Quality Control'!K$44),1,0))</f>
        <v/>
      </c>
      <c r="S81" s="212" t="str">
        <f>IF(A81="","",SUM(IF(AND(C81&gt;'1 - Quality Control'!I$57,C81&lt;'1 - Quality Control'!K$57),1,0)+IF(AND(D81&gt;'1 - Quality Control'!I$54,D81&lt;'1 - Quality Control'!K$54),1,0)+IF(AND(E81&gt;'1 - Quality Control'!I$55,E81&lt;'1 - Quality Control'!K$55),1,0)+IF(AND(F81&gt;'1 - Quality Control'!I$56,F81&lt;'1 - Quality Control'!K$56),1,0)))</f>
        <v/>
      </c>
    </row>
    <row r="82" spans="1:19" s="210" customFormat="1" ht="14" x14ac:dyDescent="0.15">
      <c r="A82" s="47"/>
      <c r="B82" s="249"/>
      <c r="C82" s="249"/>
      <c r="D82" s="249"/>
      <c r="E82" s="249"/>
      <c r="F82" s="249"/>
      <c r="G82" s="249"/>
      <c r="H82" s="249"/>
      <c r="I82" s="249"/>
      <c r="J82" s="249"/>
      <c r="K82" s="249"/>
      <c r="L82" s="249"/>
      <c r="M82" s="249"/>
      <c r="N82" s="48"/>
      <c r="O82" s="49"/>
      <c r="P82" s="98"/>
      <c r="Q82" s="218" t="str">
        <f t="shared" si="2"/>
        <v/>
      </c>
      <c r="R82" s="212" t="str">
        <f>IF(A82="","",IF(AND(B82&gt;'1 - Quality Control'!I$44,B82&lt;'1 - Quality Control'!K$44),1,0))</f>
        <v/>
      </c>
      <c r="S82" s="212" t="str">
        <f>IF(A82="","",SUM(IF(AND(C82&gt;'1 - Quality Control'!I$57,C82&lt;'1 - Quality Control'!K$57),1,0)+IF(AND(D82&gt;'1 - Quality Control'!I$54,D82&lt;'1 - Quality Control'!K$54),1,0)+IF(AND(E82&gt;'1 - Quality Control'!I$55,E82&lt;'1 - Quality Control'!K$55),1,0)+IF(AND(F82&gt;'1 - Quality Control'!I$56,F82&lt;'1 - Quality Control'!K$56),1,0)))</f>
        <v/>
      </c>
    </row>
    <row r="83" spans="1:19" s="210" customFormat="1" ht="14" x14ac:dyDescent="0.15">
      <c r="A83" s="47"/>
      <c r="B83" s="249"/>
      <c r="C83" s="249"/>
      <c r="D83" s="249"/>
      <c r="E83" s="249"/>
      <c r="F83" s="249"/>
      <c r="G83" s="249"/>
      <c r="H83" s="249"/>
      <c r="I83" s="249"/>
      <c r="J83" s="249"/>
      <c r="K83" s="249"/>
      <c r="L83" s="249"/>
      <c r="M83" s="249"/>
      <c r="N83" s="48"/>
      <c r="O83" s="49"/>
      <c r="P83" s="98"/>
      <c r="Q83" s="218" t="str">
        <f t="shared" si="2"/>
        <v/>
      </c>
      <c r="R83" s="212" t="str">
        <f>IF(A83="","",IF(AND(B83&gt;'1 - Quality Control'!I$44,B83&lt;'1 - Quality Control'!K$44),1,0))</f>
        <v/>
      </c>
      <c r="S83" s="212" t="str">
        <f>IF(A83="","",SUM(IF(AND(C83&gt;'1 - Quality Control'!I$57,C83&lt;'1 - Quality Control'!K$57),1,0)+IF(AND(D83&gt;'1 - Quality Control'!I$54,D83&lt;'1 - Quality Control'!K$54),1,0)+IF(AND(E83&gt;'1 - Quality Control'!I$55,E83&lt;'1 - Quality Control'!K$55),1,0)+IF(AND(F83&gt;'1 - Quality Control'!I$56,F83&lt;'1 - Quality Control'!K$56),1,0)))</f>
        <v/>
      </c>
    </row>
    <row r="84" spans="1:19" s="210" customFormat="1" ht="14" x14ac:dyDescent="0.15">
      <c r="A84" s="47"/>
      <c r="B84" s="249"/>
      <c r="C84" s="249"/>
      <c r="D84" s="249"/>
      <c r="E84" s="249"/>
      <c r="F84" s="249"/>
      <c r="G84" s="249"/>
      <c r="H84" s="249"/>
      <c r="I84" s="249"/>
      <c r="J84" s="249"/>
      <c r="K84" s="249"/>
      <c r="L84" s="249"/>
      <c r="M84" s="249"/>
      <c r="N84" s="48"/>
      <c r="O84" s="49"/>
      <c r="P84" s="98"/>
      <c r="Q84" s="218" t="str">
        <f t="shared" si="2"/>
        <v/>
      </c>
      <c r="R84" s="212" t="str">
        <f>IF(A84="","",IF(AND(B84&gt;'1 - Quality Control'!I$44,B84&lt;'1 - Quality Control'!K$44),1,0))</f>
        <v/>
      </c>
      <c r="S84" s="212" t="str">
        <f>IF(A84="","",SUM(IF(AND(C84&gt;'1 - Quality Control'!I$57,C84&lt;'1 - Quality Control'!K$57),1,0)+IF(AND(D84&gt;'1 - Quality Control'!I$54,D84&lt;'1 - Quality Control'!K$54),1,0)+IF(AND(E84&gt;'1 - Quality Control'!I$55,E84&lt;'1 - Quality Control'!K$55),1,0)+IF(AND(F84&gt;'1 - Quality Control'!I$56,F84&lt;'1 - Quality Control'!K$56),1,0)))</f>
        <v/>
      </c>
    </row>
    <row r="85" spans="1:19" s="210" customFormat="1" ht="14" x14ac:dyDescent="0.15">
      <c r="A85" s="47"/>
      <c r="B85" s="249"/>
      <c r="C85" s="249"/>
      <c r="D85" s="249"/>
      <c r="E85" s="249"/>
      <c r="F85" s="249"/>
      <c r="G85" s="249"/>
      <c r="H85" s="249"/>
      <c r="I85" s="249"/>
      <c r="J85" s="249"/>
      <c r="K85" s="249"/>
      <c r="L85" s="249"/>
      <c r="M85" s="249"/>
      <c r="N85" s="48"/>
      <c r="O85" s="49"/>
      <c r="P85" s="98"/>
      <c r="Q85" s="218" t="str">
        <f t="shared" si="2"/>
        <v/>
      </c>
      <c r="R85" s="212" t="str">
        <f>IF(A85="","",IF(AND(B85&gt;'1 - Quality Control'!I$44,B85&lt;'1 - Quality Control'!K$44),1,0))</f>
        <v/>
      </c>
      <c r="S85" s="212" t="str">
        <f>IF(A85="","",SUM(IF(AND(C85&gt;'1 - Quality Control'!I$57,C85&lt;'1 - Quality Control'!K$57),1,0)+IF(AND(D85&gt;'1 - Quality Control'!I$54,D85&lt;'1 - Quality Control'!K$54),1,0)+IF(AND(E85&gt;'1 - Quality Control'!I$55,E85&lt;'1 - Quality Control'!K$55),1,0)+IF(AND(F85&gt;'1 - Quality Control'!I$56,F85&lt;'1 - Quality Control'!K$56),1,0)))</f>
        <v/>
      </c>
    </row>
    <row r="86" spans="1:19" s="210" customFormat="1" ht="14" x14ac:dyDescent="0.15">
      <c r="A86" s="47"/>
      <c r="B86" s="249"/>
      <c r="C86" s="249"/>
      <c r="D86" s="249"/>
      <c r="E86" s="249"/>
      <c r="F86" s="249"/>
      <c r="G86" s="249"/>
      <c r="H86" s="249"/>
      <c r="I86" s="249"/>
      <c r="J86" s="249"/>
      <c r="K86" s="249"/>
      <c r="L86" s="249"/>
      <c r="M86" s="249"/>
      <c r="N86" s="48"/>
      <c r="O86" s="49"/>
      <c r="P86" s="98"/>
      <c r="Q86" s="218" t="str">
        <f t="shared" si="2"/>
        <v/>
      </c>
      <c r="R86" s="212" t="str">
        <f>IF(A86="","",IF(AND(B86&gt;'1 - Quality Control'!I$44,B86&lt;'1 - Quality Control'!K$44),1,0))</f>
        <v/>
      </c>
      <c r="S86" s="212" t="str">
        <f>IF(A86="","",SUM(IF(AND(C86&gt;'1 - Quality Control'!I$57,C86&lt;'1 - Quality Control'!K$57),1,0)+IF(AND(D86&gt;'1 - Quality Control'!I$54,D86&lt;'1 - Quality Control'!K$54),1,0)+IF(AND(E86&gt;'1 - Quality Control'!I$55,E86&lt;'1 - Quality Control'!K$55),1,0)+IF(AND(F86&gt;'1 - Quality Control'!I$56,F86&lt;'1 - Quality Control'!K$56),1,0)))</f>
        <v/>
      </c>
    </row>
    <row r="87" spans="1:19" s="210" customFormat="1" ht="14" x14ac:dyDescent="0.15">
      <c r="A87" s="47"/>
      <c r="B87" s="249"/>
      <c r="C87" s="249"/>
      <c r="D87" s="249"/>
      <c r="E87" s="249"/>
      <c r="F87" s="249"/>
      <c r="G87" s="249"/>
      <c r="H87" s="249"/>
      <c r="I87" s="249"/>
      <c r="J87" s="249"/>
      <c r="K87" s="249"/>
      <c r="L87" s="249"/>
      <c r="M87" s="249"/>
      <c r="N87" s="48"/>
      <c r="O87" s="49"/>
      <c r="P87" s="98"/>
      <c r="Q87" s="218" t="str">
        <f t="shared" si="2"/>
        <v/>
      </c>
      <c r="R87" s="212" t="str">
        <f>IF(A87="","",IF(AND(B87&gt;'1 - Quality Control'!I$44,B87&lt;'1 - Quality Control'!K$44),1,0))</f>
        <v/>
      </c>
      <c r="S87" s="212" t="str">
        <f>IF(A87="","",SUM(IF(AND(C87&gt;'1 - Quality Control'!I$57,C87&lt;'1 - Quality Control'!K$57),1,0)+IF(AND(D87&gt;'1 - Quality Control'!I$54,D87&lt;'1 - Quality Control'!K$54),1,0)+IF(AND(E87&gt;'1 - Quality Control'!I$55,E87&lt;'1 - Quality Control'!K$55),1,0)+IF(AND(F87&gt;'1 - Quality Control'!I$56,F87&lt;'1 - Quality Control'!K$56),1,0)))</f>
        <v/>
      </c>
    </row>
    <row r="88" spans="1:19" s="210" customFormat="1" ht="14" x14ac:dyDescent="0.15">
      <c r="A88" s="47"/>
      <c r="B88" s="249"/>
      <c r="C88" s="249"/>
      <c r="D88" s="249"/>
      <c r="E88" s="249"/>
      <c r="F88" s="249"/>
      <c r="G88" s="249"/>
      <c r="H88" s="249"/>
      <c r="I88" s="249"/>
      <c r="J88" s="249"/>
      <c r="K88" s="249"/>
      <c r="L88" s="249"/>
      <c r="M88" s="249"/>
      <c r="N88" s="48"/>
      <c r="O88" s="49"/>
      <c r="P88" s="98"/>
      <c r="Q88" s="218" t="str">
        <f t="shared" si="2"/>
        <v/>
      </c>
      <c r="R88" s="212" t="str">
        <f>IF(A88="","",IF(AND(B88&gt;'1 - Quality Control'!I$44,B88&lt;'1 - Quality Control'!K$44),1,0))</f>
        <v/>
      </c>
      <c r="S88" s="212" t="str">
        <f>IF(A88="","",SUM(IF(AND(C88&gt;'1 - Quality Control'!I$57,C88&lt;'1 - Quality Control'!K$57),1,0)+IF(AND(D88&gt;'1 - Quality Control'!I$54,D88&lt;'1 - Quality Control'!K$54),1,0)+IF(AND(E88&gt;'1 - Quality Control'!I$55,E88&lt;'1 - Quality Control'!K$55),1,0)+IF(AND(F88&gt;'1 - Quality Control'!I$56,F88&lt;'1 - Quality Control'!K$56),1,0)))</f>
        <v/>
      </c>
    </row>
    <row r="89" spans="1:19" s="210" customFormat="1" ht="14" x14ac:dyDescent="0.15">
      <c r="A89" s="47"/>
      <c r="B89" s="249"/>
      <c r="C89" s="249"/>
      <c r="D89" s="249"/>
      <c r="E89" s="249"/>
      <c r="F89" s="249"/>
      <c r="G89" s="249"/>
      <c r="H89" s="249"/>
      <c r="I89" s="249"/>
      <c r="J89" s="249"/>
      <c r="K89" s="249"/>
      <c r="L89" s="249"/>
      <c r="M89" s="249"/>
      <c r="N89" s="48"/>
      <c r="O89" s="49"/>
      <c r="P89" s="98"/>
      <c r="Q89" s="218" t="str">
        <f t="shared" si="2"/>
        <v/>
      </c>
      <c r="R89" s="212" t="str">
        <f>IF(A89="","",IF(AND(B89&gt;'1 - Quality Control'!I$44,B89&lt;'1 - Quality Control'!K$44),1,0))</f>
        <v/>
      </c>
      <c r="S89" s="212" t="str">
        <f>IF(A89="","",SUM(IF(AND(C89&gt;'1 - Quality Control'!I$57,C89&lt;'1 - Quality Control'!K$57),1,0)+IF(AND(D89&gt;'1 - Quality Control'!I$54,D89&lt;'1 - Quality Control'!K$54),1,0)+IF(AND(E89&gt;'1 - Quality Control'!I$55,E89&lt;'1 - Quality Control'!K$55),1,0)+IF(AND(F89&gt;'1 - Quality Control'!I$56,F89&lt;'1 - Quality Control'!K$56),1,0)))</f>
        <v/>
      </c>
    </row>
    <row r="90" spans="1:19" s="210" customFormat="1" ht="14" x14ac:dyDescent="0.15">
      <c r="A90" s="47"/>
      <c r="B90" s="249"/>
      <c r="C90" s="249"/>
      <c r="D90" s="249"/>
      <c r="E90" s="249"/>
      <c r="F90" s="249"/>
      <c r="G90" s="249"/>
      <c r="H90" s="249"/>
      <c r="I90" s="249"/>
      <c r="J90" s="249"/>
      <c r="K90" s="249"/>
      <c r="L90" s="249"/>
      <c r="M90" s="249"/>
      <c r="N90" s="48"/>
      <c r="O90" s="49"/>
      <c r="P90" s="98"/>
      <c r="Q90" s="218" t="str">
        <f t="shared" si="2"/>
        <v/>
      </c>
      <c r="R90" s="212" t="str">
        <f>IF(A90="","",IF(AND(B90&gt;'1 - Quality Control'!I$44,B90&lt;'1 - Quality Control'!K$44),1,0))</f>
        <v/>
      </c>
      <c r="S90" s="212" t="str">
        <f>IF(A90="","",SUM(IF(AND(C90&gt;'1 - Quality Control'!I$57,C90&lt;'1 - Quality Control'!K$57),1,0)+IF(AND(D90&gt;'1 - Quality Control'!I$54,D90&lt;'1 - Quality Control'!K$54),1,0)+IF(AND(E90&gt;'1 - Quality Control'!I$55,E90&lt;'1 - Quality Control'!K$55),1,0)+IF(AND(F90&gt;'1 - Quality Control'!I$56,F90&lt;'1 - Quality Control'!K$56),1,0)))</f>
        <v/>
      </c>
    </row>
    <row r="91" spans="1:19" s="210" customFormat="1" ht="14" x14ac:dyDescent="0.15">
      <c r="A91" s="47"/>
      <c r="B91" s="249"/>
      <c r="C91" s="249"/>
      <c r="D91" s="249"/>
      <c r="E91" s="249"/>
      <c r="F91" s="249"/>
      <c r="G91" s="249"/>
      <c r="H91" s="249"/>
      <c r="I91" s="249"/>
      <c r="J91" s="249"/>
      <c r="K91" s="249"/>
      <c r="L91" s="249"/>
      <c r="M91" s="249"/>
      <c r="N91" s="48"/>
      <c r="O91" s="49"/>
      <c r="P91" s="98"/>
      <c r="Q91" s="218" t="str">
        <f t="shared" si="2"/>
        <v/>
      </c>
      <c r="R91" s="212" t="str">
        <f>IF(A91="","",IF(AND(B91&gt;'1 - Quality Control'!I$44,B91&lt;'1 - Quality Control'!K$44),1,0))</f>
        <v/>
      </c>
      <c r="S91" s="212" t="str">
        <f>IF(A91="","",SUM(IF(AND(C91&gt;'1 - Quality Control'!I$57,C91&lt;'1 - Quality Control'!K$57),1,0)+IF(AND(D91&gt;'1 - Quality Control'!I$54,D91&lt;'1 - Quality Control'!K$54),1,0)+IF(AND(E91&gt;'1 - Quality Control'!I$55,E91&lt;'1 - Quality Control'!K$55),1,0)+IF(AND(F91&gt;'1 - Quality Control'!I$56,F91&lt;'1 - Quality Control'!K$56),1,0)))</f>
        <v/>
      </c>
    </row>
    <row r="92" spans="1:19" s="210" customFormat="1" ht="14" x14ac:dyDescent="0.15">
      <c r="A92" s="47"/>
      <c r="B92" s="249"/>
      <c r="C92" s="249"/>
      <c r="D92" s="249"/>
      <c r="E92" s="249"/>
      <c r="F92" s="249"/>
      <c r="G92" s="249"/>
      <c r="H92" s="249"/>
      <c r="I92" s="249"/>
      <c r="J92" s="249"/>
      <c r="K92" s="249"/>
      <c r="L92" s="249"/>
      <c r="M92" s="249"/>
      <c r="N92" s="48"/>
      <c r="O92" s="49"/>
      <c r="P92" s="98"/>
      <c r="Q92" s="218" t="str">
        <f t="shared" si="2"/>
        <v/>
      </c>
      <c r="R92" s="212" t="str">
        <f>IF(A92="","",IF(AND(B92&gt;'1 - Quality Control'!I$44,B92&lt;'1 - Quality Control'!K$44),1,0))</f>
        <v/>
      </c>
      <c r="S92" s="212" t="str">
        <f>IF(A92="","",SUM(IF(AND(C92&gt;'1 - Quality Control'!I$57,C92&lt;'1 - Quality Control'!K$57),1,0)+IF(AND(D92&gt;'1 - Quality Control'!I$54,D92&lt;'1 - Quality Control'!K$54),1,0)+IF(AND(E92&gt;'1 - Quality Control'!I$55,E92&lt;'1 - Quality Control'!K$55),1,0)+IF(AND(F92&gt;'1 - Quality Control'!I$56,F92&lt;'1 - Quality Control'!K$56),1,0)))</f>
        <v/>
      </c>
    </row>
    <row r="93" spans="1:19" s="210" customFormat="1" ht="14" x14ac:dyDescent="0.15">
      <c r="A93" s="47"/>
      <c r="B93" s="249"/>
      <c r="C93" s="249"/>
      <c r="D93" s="249"/>
      <c r="E93" s="249"/>
      <c r="F93" s="249"/>
      <c r="G93" s="249"/>
      <c r="H93" s="249"/>
      <c r="I93" s="249"/>
      <c r="J93" s="249"/>
      <c r="K93" s="249"/>
      <c r="L93" s="249"/>
      <c r="M93" s="249"/>
      <c r="N93" s="48"/>
      <c r="O93" s="49"/>
      <c r="P93" s="98"/>
      <c r="Q93" s="218" t="str">
        <f t="shared" si="2"/>
        <v/>
      </c>
      <c r="R93" s="212" t="str">
        <f>IF(A93="","",IF(AND(B93&gt;'1 - Quality Control'!I$44,B93&lt;'1 - Quality Control'!K$44),1,0))</f>
        <v/>
      </c>
      <c r="S93" s="212" t="str">
        <f>IF(A93="","",SUM(IF(AND(C93&gt;'1 - Quality Control'!I$57,C93&lt;'1 - Quality Control'!K$57),1,0)+IF(AND(D93&gt;'1 - Quality Control'!I$54,D93&lt;'1 - Quality Control'!K$54),1,0)+IF(AND(E93&gt;'1 - Quality Control'!I$55,E93&lt;'1 - Quality Control'!K$55),1,0)+IF(AND(F93&gt;'1 - Quality Control'!I$56,F93&lt;'1 - Quality Control'!K$56),1,0)))</f>
        <v/>
      </c>
    </row>
    <row r="94" spans="1:19" s="210" customFormat="1" ht="14" x14ac:dyDescent="0.15">
      <c r="A94" s="47"/>
      <c r="B94" s="249"/>
      <c r="C94" s="249"/>
      <c r="D94" s="249"/>
      <c r="E94" s="249"/>
      <c r="F94" s="249"/>
      <c r="G94" s="249"/>
      <c r="H94" s="249"/>
      <c r="I94" s="249"/>
      <c r="J94" s="249"/>
      <c r="K94" s="249"/>
      <c r="L94" s="249"/>
      <c r="M94" s="249"/>
      <c r="N94" s="48"/>
      <c r="O94" s="49"/>
      <c r="P94" s="98"/>
      <c r="Q94" s="218" t="str">
        <f t="shared" si="2"/>
        <v/>
      </c>
      <c r="R94" s="212" t="str">
        <f>IF(A94="","",IF(AND(B94&gt;'1 - Quality Control'!I$44,B94&lt;'1 - Quality Control'!K$44),1,0))</f>
        <v/>
      </c>
      <c r="S94" s="212" t="str">
        <f>IF(A94="","",SUM(IF(AND(C94&gt;'1 - Quality Control'!I$57,C94&lt;'1 - Quality Control'!K$57),1,0)+IF(AND(D94&gt;'1 - Quality Control'!I$54,D94&lt;'1 - Quality Control'!K$54),1,0)+IF(AND(E94&gt;'1 - Quality Control'!I$55,E94&lt;'1 - Quality Control'!K$55),1,0)+IF(AND(F94&gt;'1 - Quality Control'!I$56,F94&lt;'1 - Quality Control'!K$56),1,0)))</f>
        <v/>
      </c>
    </row>
    <row r="95" spans="1:19" s="210" customFormat="1" ht="14" x14ac:dyDescent="0.15">
      <c r="A95" s="47"/>
      <c r="B95" s="249"/>
      <c r="C95" s="249"/>
      <c r="D95" s="249"/>
      <c r="E95" s="249"/>
      <c r="F95" s="249"/>
      <c r="G95" s="249"/>
      <c r="H95" s="249"/>
      <c r="I95" s="249"/>
      <c r="J95" s="249"/>
      <c r="K95" s="249"/>
      <c r="L95" s="249"/>
      <c r="M95" s="249"/>
      <c r="N95" s="48"/>
      <c r="O95" s="49"/>
      <c r="P95" s="98"/>
      <c r="Q95" s="218" t="str">
        <f t="shared" si="2"/>
        <v/>
      </c>
      <c r="R95" s="212" t="str">
        <f>IF(A95="","",IF(AND(B95&gt;'1 - Quality Control'!I$44,B95&lt;'1 - Quality Control'!K$44),1,0))</f>
        <v/>
      </c>
      <c r="S95" s="212" t="str">
        <f>IF(A95="","",SUM(IF(AND(C95&gt;'1 - Quality Control'!I$57,C95&lt;'1 - Quality Control'!K$57),1,0)+IF(AND(D95&gt;'1 - Quality Control'!I$54,D95&lt;'1 - Quality Control'!K$54),1,0)+IF(AND(E95&gt;'1 - Quality Control'!I$55,E95&lt;'1 - Quality Control'!K$55),1,0)+IF(AND(F95&gt;'1 - Quality Control'!I$56,F95&lt;'1 - Quality Control'!K$56),1,0)))</f>
        <v/>
      </c>
    </row>
    <row r="96" spans="1:19" s="210" customFormat="1" ht="14" x14ac:dyDescent="0.15">
      <c r="A96" s="47"/>
      <c r="B96" s="249"/>
      <c r="C96" s="249"/>
      <c r="D96" s="249"/>
      <c r="E96" s="249"/>
      <c r="F96" s="249"/>
      <c r="G96" s="249"/>
      <c r="H96" s="249"/>
      <c r="I96" s="249"/>
      <c r="J96" s="249"/>
      <c r="K96" s="249"/>
      <c r="L96" s="249"/>
      <c r="M96" s="249"/>
      <c r="N96" s="48"/>
      <c r="O96" s="49"/>
      <c r="P96" s="98"/>
      <c r="Q96" s="218" t="str">
        <f t="shared" si="2"/>
        <v/>
      </c>
      <c r="R96" s="212" t="str">
        <f>IF(A96="","",IF(AND(B96&gt;'1 - Quality Control'!I$44,B96&lt;'1 - Quality Control'!K$44),1,0))</f>
        <v/>
      </c>
      <c r="S96" s="212" t="str">
        <f>IF(A96="","",SUM(IF(AND(C96&gt;'1 - Quality Control'!I$57,C96&lt;'1 - Quality Control'!K$57),1,0)+IF(AND(D96&gt;'1 - Quality Control'!I$54,D96&lt;'1 - Quality Control'!K$54),1,0)+IF(AND(E96&gt;'1 - Quality Control'!I$55,E96&lt;'1 - Quality Control'!K$55),1,0)+IF(AND(F96&gt;'1 - Quality Control'!I$56,F96&lt;'1 - Quality Control'!K$56),1,0)))</f>
        <v/>
      </c>
    </row>
    <row r="97" spans="1:19" s="210" customFormat="1" ht="14" x14ac:dyDescent="0.15">
      <c r="A97" s="47"/>
      <c r="B97" s="249"/>
      <c r="C97" s="249"/>
      <c r="D97" s="249"/>
      <c r="E97" s="249"/>
      <c r="F97" s="249"/>
      <c r="G97" s="249"/>
      <c r="H97" s="249"/>
      <c r="I97" s="249"/>
      <c r="J97" s="249"/>
      <c r="K97" s="249"/>
      <c r="L97" s="249"/>
      <c r="M97" s="249"/>
      <c r="N97" s="48"/>
      <c r="O97" s="49"/>
      <c r="P97" s="98"/>
      <c r="Q97" s="218" t="str">
        <f t="shared" si="2"/>
        <v/>
      </c>
      <c r="R97" s="212" t="str">
        <f>IF(A97="","",IF(AND(B97&gt;'1 - Quality Control'!I$44,B97&lt;'1 - Quality Control'!K$44),1,0))</f>
        <v/>
      </c>
      <c r="S97" s="212" t="str">
        <f>IF(A97="","",SUM(IF(AND(C97&gt;'1 - Quality Control'!I$57,C97&lt;'1 - Quality Control'!K$57),1,0)+IF(AND(D97&gt;'1 - Quality Control'!I$54,D97&lt;'1 - Quality Control'!K$54),1,0)+IF(AND(E97&gt;'1 - Quality Control'!I$55,E97&lt;'1 - Quality Control'!K$55),1,0)+IF(AND(F97&gt;'1 - Quality Control'!I$56,F97&lt;'1 - Quality Control'!K$56),1,0)))</f>
        <v/>
      </c>
    </row>
    <row r="98" spans="1:19" s="210" customFormat="1" ht="14" x14ac:dyDescent="0.15">
      <c r="A98" s="47"/>
      <c r="B98" s="249"/>
      <c r="C98" s="249"/>
      <c r="D98" s="249"/>
      <c r="E98" s="249"/>
      <c r="F98" s="249"/>
      <c r="G98" s="249"/>
      <c r="H98" s="249"/>
      <c r="I98" s="249"/>
      <c r="J98" s="249"/>
      <c r="K98" s="249"/>
      <c r="L98" s="249"/>
      <c r="M98" s="249"/>
      <c r="N98" s="48"/>
      <c r="O98" s="49"/>
      <c r="P98" s="98"/>
      <c r="Q98" s="218" t="str">
        <f t="shared" si="2"/>
        <v/>
      </c>
      <c r="R98" s="212" t="str">
        <f>IF(A98="","",IF(AND(B98&gt;'1 - Quality Control'!I$44,B98&lt;'1 - Quality Control'!K$44),1,0))</f>
        <v/>
      </c>
      <c r="S98" s="212" t="str">
        <f>IF(A98="","",SUM(IF(AND(C98&gt;'1 - Quality Control'!I$57,C98&lt;'1 - Quality Control'!K$57),1,0)+IF(AND(D98&gt;'1 - Quality Control'!I$54,D98&lt;'1 - Quality Control'!K$54),1,0)+IF(AND(E98&gt;'1 - Quality Control'!I$55,E98&lt;'1 - Quality Control'!K$55),1,0)+IF(AND(F98&gt;'1 - Quality Control'!I$56,F98&lt;'1 - Quality Control'!K$56),1,0)))</f>
        <v/>
      </c>
    </row>
    <row r="99" spans="1:19" s="210" customFormat="1" ht="14" x14ac:dyDescent="0.15">
      <c r="A99" s="47"/>
      <c r="B99" s="249"/>
      <c r="C99" s="249"/>
      <c r="D99" s="249"/>
      <c r="E99" s="249"/>
      <c r="F99" s="249"/>
      <c r="G99" s="249"/>
      <c r="H99" s="249"/>
      <c r="I99" s="249"/>
      <c r="J99" s="249"/>
      <c r="K99" s="249"/>
      <c r="L99" s="249"/>
      <c r="M99" s="249"/>
      <c r="N99" s="48"/>
      <c r="O99" s="49"/>
      <c r="P99" s="98"/>
      <c r="Q99" s="218" t="str">
        <f t="shared" si="2"/>
        <v/>
      </c>
      <c r="R99" s="212" t="str">
        <f>IF(A99="","",IF(AND(B99&gt;'1 - Quality Control'!I$44,B99&lt;'1 - Quality Control'!K$44),1,0))</f>
        <v/>
      </c>
      <c r="S99" s="212" t="str">
        <f>IF(A99="","",SUM(IF(AND(C99&gt;'1 - Quality Control'!I$57,C99&lt;'1 - Quality Control'!K$57),1,0)+IF(AND(D99&gt;'1 - Quality Control'!I$54,D99&lt;'1 - Quality Control'!K$54),1,0)+IF(AND(E99&gt;'1 - Quality Control'!I$55,E99&lt;'1 - Quality Control'!K$55),1,0)+IF(AND(F99&gt;'1 - Quality Control'!I$56,F99&lt;'1 - Quality Control'!K$56),1,0)))</f>
        <v/>
      </c>
    </row>
    <row r="100" spans="1:19" s="210" customFormat="1" ht="14" x14ac:dyDescent="0.15">
      <c r="A100" s="47"/>
      <c r="B100" s="249"/>
      <c r="C100" s="249"/>
      <c r="D100" s="249"/>
      <c r="E100" s="249"/>
      <c r="F100" s="249"/>
      <c r="G100" s="249"/>
      <c r="H100" s="249"/>
      <c r="I100" s="249"/>
      <c r="J100" s="249"/>
      <c r="K100" s="249"/>
      <c r="L100" s="249"/>
      <c r="M100" s="249"/>
      <c r="N100" s="48"/>
      <c r="O100" s="49"/>
      <c r="P100" s="98"/>
      <c r="Q100" s="218" t="str">
        <f t="shared" si="2"/>
        <v/>
      </c>
      <c r="R100" s="212" t="str">
        <f>IF(A100="","",IF(AND(B100&gt;'1 - Quality Control'!I$44,B100&lt;'1 - Quality Control'!K$44),1,0))</f>
        <v/>
      </c>
      <c r="S100" s="212" t="str">
        <f>IF(A100="","",SUM(IF(AND(C100&gt;'1 - Quality Control'!I$57,C100&lt;'1 - Quality Control'!K$57),1,0)+IF(AND(D100&gt;'1 - Quality Control'!I$54,D100&lt;'1 - Quality Control'!K$54),1,0)+IF(AND(E100&gt;'1 - Quality Control'!I$55,E100&lt;'1 - Quality Control'!K$55),1,0)+IF(AND(F100&gt;'1 - Quality Control'!I$56,F100&lt;'1 - Quality Control'!K$56),1,0)))</f>
        <v/>
      </c>
    </row>
    <row r="101" spans="1:19" s="210" customFormat="1" ht="14" x14ac:dyDescent="0.15">
      <c r="A101" s="47"/>
      <c r="B101" s="249"/>
      <c r="C101" s="249"/>
      <c r="D101" s="249"/>
      <c r="E101" s="249"/>
      <c r="F101" s="249"/>
      <c r="G101" s="249"/>
      <c r="H101" s="249"/>
      <c r="I101" s="249"/>
      <c r="J101" s="249"/>
      <c r="K101" s="249"/>
      <c r="L101" s="249"/>
      <c r="M101" s="249"/>
      <c r="N101" s="48"/>
      <c r="O101" s="49"/>
      <c r="P101" s="98"/>
      <c r="Q101" s="218" t="str">
        <f t="shared" si="2"/>
        <v/>
      </c>
      <c r="R101" s="212" t="str">
        <f>IF(A101="","",IF(AND(B101&gt;'1 - Quality Control'!I$44,B101&lt;'1 - Quality Control'!K$44),1,0))</f>
        <v/>
      </c>
      <c r="S101" s="212" t="str">
        <f>IF(A101="","",SUM(IF(AND(C101&gt;'1 - Quality Control'!I$57,C101&lt;'1 - Quality Control'!K$57),1,0)+IF(AND(D101&gt;'1 - Quality Control'!I$54,D101&lt;'1 - Quality Control'!K$54),1,0)+IF(AND(E101&gt;'1 - Quality Control'!I$55,E101&lt;'1 - Quality Control'!K$55),1,0)+IF(AND(F101&gt;'1 - Quality Control'!I$56,F101&lt;'1 - Quality Control'!K$56),1,0)))</f>
        <v/>
      </c>
    </row>
    <row r="102" spans="1:19" s="210" customFormat="1" ht="14" x14ac:dyDescent="0.15">
      <c r="A102" s="47"/>
      <c r="B102" s="249"/>
      <c r="C102" s="249"/>
      <c r="D102" s="249"/>
      <c r="E102" s="249"/>
      <c r="F102" s="249"/>
      <c r="G102" s="249"/>
      <c r="H102" s="249"/>
      <c r="I102" s="249"/>
      <c r="J102" s="249"/>
      <c r="K102" s="249"/>
      <c r="L102" s="249"/>
      <c r="M102" s="249"/>
      <c r="N102" s="48"/>
      <c r="O102" s="49"/>
      <c r="P102" s="98"/>
      <c r="Q102" s="218" t="str">
        <f t="shared" si="2"/>
        <v/>
      </c>
      <c r="R102" s="212" t="str">
        <f>IF(A102="","",IF(AND(B102&gt;'1 - Quality Control'!I$44,B102&lt;'1 - Quality Control'!K$44),1,0))</f>
        <v/>
      </c>
      <c r="S102" s="212" t="str">
        <f>IF(A102="","",SUM(IF(AND(C102&gt;'1 - Quality Control'!I$57,C102&lt;'1 - Quality Control'!K$57),1,0)+IF(AND(D102&gt;'1 - Quality Control'!I$54,D102&lt;'1 - Quality Control'!K$54),1,0)+IF(AND(E102&gt;'1 - Quality Control'!I$55,E102&lt;'1 - Quality Control'!K$55),1,0)+IF(AND(F102&gt;'1 - Quality Control'!I$56,F102&lt;'1 - Quality Control'!K$56),1,0)))</f>
        <v/>
      </c>
    </row>
    <row r="103" spans="1:19" s="211" customFormat="1" ht="15" thickBot="1" x14ac:dyDescent="0.2">
      <c r="A103" s="50"/>
      <c r="B103" s="250"/>
      <c r="C103" s="250"/>
      <c r="D103" s="250"/>
      <c r="E103" s="250"/>
      <c r="F103" s="250"/>
      <c r="G103" s="250"/>
      <c r="H103" s="250"/>
      <c r="I103" s="250"/>
      <c r="J103" s="250"/>
      <c r="K103" s="250"/>
      <c r="L103" s="250"/>
      <c r="M103" s="250"/>
      <c r="N103" s="51"/>
      <c r="O103" s="52"/>
      <c r="P103" s="99"/>
      <c r="Q103" s="333" t="str">
        <f t="shared" si="2"/>
        <v/>
      </c>
      <c r="R103" s="212" t="str">
        <f>IF(A103="","",IF(AND(B103&gt;'1 - Quality Control'!I$44,B103&lt;'1 - Quality Control'!K$44),1,0))</f>
        <v/>
      </c>
      <c r="S103" s="212" t="str">
        <f>IF(A103="","",SUM(IF(AND(C103&gt;'1 - Quality Control'!I$57,C103&lt;'1 - Quality Control'!K$57),1,0)+IF(AND(D103&gt;'1 - Quality Control'!I$54,D103&lt;'1 - Quality Control'!K$54),1,0)+IF(AND(E103&gt;'1 - Quality Control'!I$55,E103&lt;'1 - Quality Control'!K$55),1,0)+IF(AND(F103&gt;'1 - Quality Control'!I$56,F103&lt;'1 - Quality Control'!K$56),1,0)))</f>
        <v/>
      </c>
    </row>
    <row r="199" spans="10:10" x14ac:dyDescent="0.15">
      <c r="J199" s="252"/>
    </row>
    <row r="200" spans="10:10" x14ac:dyDescent="0.15">
      <c r="J200" s="252"/>
    </row>
    <row r="201" spans="10:10" x14ac:dyDescent="0.15">
      <c r="J201" s="252"/>
    </row>
    <row r="202" spans="10:10" x14ac:dyDescent="0.15">
      <c r="J202" s="252"/>
    </row>
    <row r="203" spans="10:10" x14ac:dyDescent="0.15">
      <c r="J203" s="252"/>
    </row>
    <row r="204" spans="10:10" x14ac:dyDescent="0.15">
      <c r="J204" s="252"/>
    </row>
    <row r="205" spans="10:10" x14ac:dyDescent="0.15">
      <c r="J205" s="252"/>
    </row>
    <row r="206" spans="10:10" x14ac:dyDescent="0.15">
      <c r="J206" s="252"/>
    </row>
    <row r="207" spans="10:10" x14ac:dyDescent="0.15">
      <c r="J207" s="252"/>
    </row>
    <row r="208" spans="10:10" x14ac:dyDescent="0.15">
      <c r="J208" s="252"/>
    </row>
    <row r="209" spans="9:10" x14ac:dyDescent="0.15">
      <c r="J209" s="252"/>
    </row>
    <row r="210" spans="9:10" x14ac:dyDescent="0.15">
      <c r="J210" s="252"/>
    </row>
    <row r="211" spans="9:10" x14ac:dyDescent="0.15">
      <c r="J211" s="252"/>
    </row>
    <row r="212" spans="9:10" x14ac:dyDescent="0.15">
      <c r="J212" s="252"/>
    </row>
    <row r="213" spans="9:10" x14ac:dyDescent="0.15">
      <c r="J213" s="252"/>
    </row>
    <row r="214" spans="9:10" x14ac:dyDescent="0.15">
      <c r="J214" s="252"/>
    </row>
    <row r="215" spans="9:10" x14ac:dyDescent="0.15">
      <c r="J215" s="252"/>
    </row>
    <row r="216" spans="9:10" x14ac:dyDescent="0.15">
      <c r="J216" s="252"/>
    </row>
    <row r="217" spans="9:10" x14ac:dyDescent="0.15">
      <c r="J217" s="252"/>
    </row>
    <row r="218" spans="9:10" x14ac:dyDescent="0.15">
      <c r="J218" s="252"/>
    </row>
    <row r="219" spans="9:10" x14ac:dyDescent="0.15">
      <c r="I219" s="252"/>
      <c r="J219" s="252"/>
    </row>
    <row r="220" spans="9:10" x14ac:dyDescent="0.15">
      <c r="I220" s="252"/>
      <c r="J220" s="252"/>
    </row>
    <row r="221" spans="9:10" x14ac:dyDescent="0.15">
      <c r="I221" s="252"/>
      <c r="J221" s="252"/>
    </row>
    <row r="222" spans="9:10" x14ac:dyDescent="0.15">
      <c r="I222" s="252"/>
      <c r="J222" s="252"/>
    </row>
    <row r="223" spans="9:10" x14ac:dyDescent="0.15">
      <c r="I223" s="252"/>
      <c r="J223" s="252"/>
    </row>
    <row r="224" spans="9:10" x14ac:dyDescent="0.15">
      <c r="I224" s="252"/>
      <c r="J224" s="252"/>
    </row>
    <row r="225" spans="1:10" x14ac:dyDescent="0.15">
      <c r="I225" s="252"/>
      <c r="J225" s="252"/>
    </row>
    <row r="226" spans="1:10" x14ac:dyDescent="0.15">
      <c r="I226" s="252"/>
      <c r="J226" s="252"/>
    </row>
    <row r="227" spans="1:10" x14ac:dyDescent="0.15">
      <c r="I227" s="252"/>
      <c r="J227" s="252"/>
    </row>
    <row r="228" spans="1:10" x14ac:dyDescent="0.15">
      <c r="I228" s="252"/>
      <c r="J228" s="252"/>
    </row>
    <row r="229" spans="1:10" x14ac:dyDescent="0.15">
      <c r="I229" s="252"/>
      <c r="J229" s="252"/>
    </row>
    <row r="230" spans="1:10" x14ac:dyDescent="0.15">
      <c r="I230" s="252"/>
      <c r="J230" s="252"/>
    </row>
    <row r="231" spans="1:10" x14ac:dyDescent="0.15">
      <c r="I231" s="252"/>
      <c r="J231" s="252"/>
    </row>
    <row r="232" spans="1:10" x14ac:dyDescent="0.15">
      <c r="I232" s="252"/>
      <c r="J232" s="252"/>
    </row>
    <row r="233" spans="1:10" x14ac:dyDescent="0.15">
      <c r="I233" s="252"/>
      <c r="J233" s="252"/>
    </row>
    <row r="234" spans="1:10" x14ac:dyDescent="0.15">
      <c r="A234" s="94"/>
      <c r="B234" s="252"/>
      <c r="C234" s="252"/>
      <c r="D234" s="252"/>
      <c r="E234" s="252"/>
      <c r="F234" s="361"/>
      <c r="G234" s="252"/>
      <c r="H234" s="252"/>
      <c r="I234" s="252"/>
      <c r="J234" s="252"/>
    </row>
    <row r="235" spans="1:10" x14ac:dyDescent="0.15">
      <c r="A235" s="94"/>
      <c r="B235" s="252"/>
      <c r="C235" s="252"/>
      <c r="D235" s="252"/>
      <c r="E235" s="252"/>
      <c r="F235" s="361"/>
      <c r="G235" s="252"/>
      <c r="H235" s="252"/>
      <c r="I235" s="252"/>
      <c r="J235" s="252"/>
    </row>
    <row r="236" spans="1:10" x14ac:dyDescent="0.15">
      <c r="A236" s="94"/>
      <c r="B236" s="252"/>
      <c r="C236" s="252"/>
      <c r="D236" s="252"/>
      <c r="E236" s="252"/>
      <c r="F236" s="361"/>
      <c r="G236" s="252"/>
      <c r="H236" s="252"/>
      <c r="I236" s="252"/>
      <c r="J236" s="252"/>
    </row>
    <row r="237" spans="1:10" x14ac:dyDescent="0.15">
      <c r="A237" s="94"/>
      <c r="B237" s="252"/>
      <c r="C237" s="252"/>
      <c r="D237" s="252"/>
      <c r="E237" s="252"/>
      <c r="F237" s="361"/>
      <c r="G237" s="252"/>
      <c r="H237" s="252"/>
      <c r="I237" s="252"/>
      <c r="J237" s="252"/>
    </row>
    <row r="238" spans="1:10" x14ac:dyDescent="0.15">
      <c r="A238" s="94"/>
      <c r="B238" s="252"/>
      <c r="C238" s="252"/>
      <c r="D238" s="252"/>
      <c r="E238" s="252"/>
      <c r="F238" s="361"/>
      <c r="G238" s="252"/>
      <c r="H238" s="252"/>
      <c r="I238" s="252"/>
      <c r="J238" s="252"/>
    </row>
    <row r="239" spans="1:10" x14ac:dyDescent="0.15">
      <c r="A239" s="94"/>
      <c r="B239" s="252"/>
      <c r="C239" s="252"/>
      <c r="D239" s="252"/>
      <c r="E239" s="252"/>
      <c r="F239" s="361"/>
      <c r="G239" s="252"/>
      <c r="H239" s="252"/>
      <c r="I239" s="252"/>
      <c r="J239" s="252"/>
    </row>
    <row r="240" spans="1:10" x14ac:dyDescent="0.15">
      <c r="A240" s="94"/>
      <c r="B240" s="252"/>
      <c r="C240" s="252"/>
      <c r="D240" s="252"/>
      <c r="E240" s="252"/>
      <c r="F240" s="361"/>
      <c r="G240" s="252"/>
      <c r="H240" s="252"/>
      <c r="I240" s="252"/>
      <c r="J240" s="252"/>
    </row>
    <row r="241" spans="1:10" x14ac:dyDescent="0.15">
      <c r="A241" s="94"/>
      <c r="B241" s="252"/>
      <c r="C241" s="252"/>
      <c r="D241" s="252"/>
      <c r="E241" s="252"/>
      <c r="F241" s="361"/>
      <c r="G241" s="252"/>
      <c r="H241" s="252"/>
      <c r="I241" s="252"/>
      <c r="J241" s="252"/>
    </row>
    <row r="242" spans="1:10" x14ac:dyDescent="0.15">
      <c r="A242" s="94"/>
      <c r="B242" s="252"/>
      <c r="C242" s="252"/>
      <c r="D242" s="252"/>
      <c r="E242" s="252"/>
      <c r="F242" s="361"/>
      <c r="G242" s="252"/>
      <c r="H242" s="252"/>
      <c r="I242" s="252"/>
      <c r="J242" s="252"/>
    </row>
    <row r="243" spans="1:10" x14ac:dyDescent="0.15">
      <c r="A243" s="94"/>
      <c r="B243" s="252"/>
      <c r="C243" s="252"/>
      <c r="D243" s="252"/>
      <c r="E243" s="252"/>
      <c r="F243" s="361"/>
      <c r="G243" s="252"/>
      <c r="H243" s="252"/>
      <c r="I243" s="252"/>
      <c r="J243" s="252"/>
    </row>
    <row r="244" spans="1:10" x14ac:dyDescent="0.15">
      <c r="A244" s="94"/>
      <c r="B244" s="252"/>
      <c r="C244" s="252"/>
      <c r="D244" s="252"/>
      <c r="E244" s="252"/>
      <c r="F244" s="361"/>
      <c r="G244" s="252"/>
      <c r="H244" s="252"/>
      <c r="I244" s="252"/>
      <c r="J244" s="252"/>
    </row>
    <row r="245" spans="1:10" x14ac:dyDescent="0.15">
      <c r="A245" s="94"/>
      <c r="B245" s="252"/>
      <c r="C245" s="252"/>
      <c r="D245" s="252"/>
      <c r="E245" s="252"/>
      <c r="F245" s="361"/>
      <c r="G245" s="252"/>
      <c r="H245" s="252"/>
      <c r="I245" s="252"/>
      <c r="J245" s="252"/>
    </row>
    <row r="246" spans="1:10" x14ac:dyDescent="0.15">
      <c r="A246" s="94"/>
      <c r="B246" s="252"/>
      <c r="C246" s="252"/>
      <c r="D246" s="252"/>
      <c r="E246" s="252"/>
      <c r="F246" s="361"/>
      <c r="G246" s="252"/>
      <c r="H246" s="252"/>
      <c r="I246" s="252"/>
      <c r="J246" s="252"/>
    </row>
    <row r="247" spans="1:10" x14ac:dyDescent="0.15">
      <c r="A247" s="94"/>
      <c r="B247" s="252"/>
      <c r="C247" s="252"/>
      <c r="D247" s="252"/>
      <c r="E247" s="252"/>
      <c r="F247" s="361"/>
      <c r="G247" s="252"/>
      <c r="H247" s="252"/>
      <c r="I247" s="252"/>
      <c r="J247" s="252"/>
    </row>
    <row r="248" spans="1:10" x14ac:dyDescent="0.15">
      <c r="A248" s="94"/>
      <c r="B248" s="252"/>
      <c r="C248" s="252"/>
      <c r="D248" s="252"/>
      <c r="E248" s="252"/>
      <c r="F248" s="361"/>
      <c r="G248" s="252"/>
      <c r="H248" s="252"/>
      <c r="I248" s="252"/>
      <c r="J248" s="252"/>
    </row>
    <row r="249" spans="1:10" x14ac:dyDescent="0.15">
      <c r="A249" s="94"/>
      <c r="B249" s="252"/>
      <c r="C249" s="252"/>
      <c r="D249" s="252"/>
      <c r="E249" s="252"/>
      <c r="F249" s="361"/>
      <c r="G249" s="252"/>
      <c r="H249" s="252"/>
      <c r="I249" s="252"/>
      <c r="J249" s="252"/>
    </row>
    <row r="250" spans="1:10" x14ac:dyDescent="0.15">
      <c r="A250" s="94"/>
      <c r="B250" s="252"/>
      <c r="C250" s="252"/>
      <c r="D250" s="252"/>
      <c r="E250" s="252"/>
      <c r="F250" s="361"/>
      <c r="G250" s="252"/>
      <c r="H250" s="252"/>
      <c r="I250" s="252"/>
      <c r="J250" s="252"/>
    </row>
    <row r="251" spans="1:10" x14ac:dyDescent="0.15">
      <c r="A251" s="94"/>
      <c r="B251" s="252"/>
      <c r="C251" s="252"/>
      <c r="D251" s="252"/>
      <c r="E251" s="252"/>
      <c r="F251" s="361"/>
      <c r="G251" s="252"/>
      <c r="H251" s="252"/>
      <c r="I251" s="252"/>
      <c r="J251" s="252"/>
    </row>
    <row r="252" spans="1:10" x14ac:dyDescent="0.15">
      <c r="A252" s="94"/>
      <c r="B252" s="252"/>
      <c r="C252" s="252"/>
      <c r="D252" s="252"/>
      <c r="E252" s="252"/>
      <c r="F252" s="361"/>
      <c r="G252" s="252"/>
      <c r="H252" s="252"/>
      <c r="I252" s="252"/>
      <c r="J252" s="252"/>
    </row>
    <row r="253" spans="1:10" x14ac:dyDescent="0.15">
      <c r="A253" s="94"/>
      <c r="B253" s="252"/>
      <c r="C253" s="252"/>
      <c r="D253" s="252"/>
      <c r="E253" s="252"/>
      <c r="F253" s="361"/>
      <c r="G253" s="252"/>
      <c r="H253" s="252"/>
      <c r="I253" s="252"/>
      <c r="J253" s="252"/>
    </row>
    <row r="254" spans="1:10" x14ac:dyDescent="0.15">
      <c r="A254" s="94"/>
      <c r="B254" s="252"/>
      <c r="C254" s="252"/>
      <c r="D254" s="252"/>
      <c r="E254" s="252"/>
      <c r="F254" s="361"/>
      <c r="G254" s="252"/>
      <c r="H254" s="252"/>
      <c r="I254" s="252"/>
      <c r="J254" s="252"/>
    </row>
    <row r="255" spans="1:10" x14ac:dyDescent="0.15">
      <c r="A255" s="94"/>
      <c r="B255" s="252"/>
      <c r="C255" s="252"/>
      <c r="D255" s="252"/>
      <c r="E255" s="252"/>
      <c r="F255" s="361"/>
      <c r="G255" s="252"/>
      <c r="H255" s="252"/>
      <c r="I255" s="252"/>
      <c r="J255" s="252"/>
    </row>
    <row r="256" spans="1:10" x14ac:dyDescent="0.15">
      <c r="A256" s="94"/>
      <c r="B256" s="252"/>
      <c r="C256" s="252"/>
      <c r="D256" s="252"/>
      <c r="E256" s="252"/>
      <c r="F256" s="361"/>
      <c r="G256" s="252"/>
      <c r="H256" s="252"/>
      <c r="I256" s="252"/>
      <c r="J256" s="252"/>
    </row>
    <row r="257" spans="1:10" x14ac:dyDescent="0.15">
      <c r="A257" s="94"/>
      <c r="B257" s="252"/>
      <c r="C257" s="252"/>
      <c r="D257" s="252"/>
      <c r="E257" s="252"/>
      <c r="F257" s="361"/>
      <c r="G257" s="252"/>
      <c r="H257" s="252"/>
      <c r="I257" s="252"/>
      <c r="J257" s="252"/>
    </row>
    <row r="258" spans="1:10" x14ac:dyDescent="0.15">
      <c r="A258" s="94"/>
      <c r="B258" s="252"/>
      <c r="C258" s="252"/>
      <c r="D258" s="252"/>
      <c r="E258" s="252"/>
      <c r="F258" s="361"/>
      <c r="G258" s="252"/>
      <c r="H258" s="252"/>
      <c r="I258" s="252"/>
      <c r="J258" s="252"/>
    </row>
    <row r="259" spans="1:10" x14ac:dyDescent="0.15">
      <c r="A259" s="94"/>
      <c r="B259" s="252"/>
      <c r="C259" s="252"/>
      <c r="D259" s="252"/>
      <c r="E259" s="252"/>
      <c r="F259" s="361"/>
      <c r="G259" s="252"/>
      <c r="H259" s="252"/>
      <c r="I259" s="252"/>
      <c r="J259" s="252"/>
    </row>
    <row r="260" spans="1:10" x14ac:dyDescent="0.15">
      <c r="A260" s="94"/>
      <c r="B260" s="252"/>
      <c r="C260" s="252"/>
      <c r="D260" s="252"/>
      <c r="E260" s="252"/>
      <c r="F260" s="361"/>
      <c r="G260" s="252"/>
      <c r="H260" s="252"/>
      <c r="I260" s="252"/>
      <c r="J260" s="252"/>
    </row>
    <row r="261" spans="1:10" x14ac:dyDescent="0.15">
      <c r="A261" s="94"/>
      <c r="B261" s="252"/>
      <c r="C261" s="252"/>
      <c r="D261" s="252"/>
      <c r="E261" s="252"/>
      <c r="F261" s="361"/>
      <c r="G261" s="252"/>
      <c r="H261" s="252"/>
      <c r="I261" s="252"/>
      <c r="J261" s="252"/>
    </row>
    <row r="262" spans="1:10" x14ac:dyDescent="0.15">
      <c r="A262" s="94"/>
      <c r="B262" s="252"/>
      <c r="C262" s="252"/>
      <c r="D262" s="252"/>
      <c r="E262" s="252"/>
      <c r="F262" s="361"/>
      <c r="G262" s="252"/>
      <c r="H262" s="252"/>
      <c r="I262" s="252"/>
      <c r="J262" s="252"/>
    </row>
    <row r="263" spans="1:10" x14ac:dyDescent="0.15">
      <c r="A263" s="94"/>
      <c r="B263" s="252"/>
      <c r="C263" s="252"/>
      <c r="D263" s="252"/>
      <c r="E263" s="252"/>
      <c r="F263" s="361"/>
      <c r="G263" s="252"/>
      <c r="H263" s="252"/>
      <c r="I263" s="252"/>
      <c r="J263" s="252"/>
    </row>
    <row r="264" spans="1:10" x14ac:dyDescent="0.15">
      <c r="A264" s="94"/>
      <c r="B264" s="252"/>
      <c r="C264" s="252"/>
      <c r="D264" s="252"/>
      <c r="E264" s="252"/>
      <c r="F264" s="361"/>
      <c r="G264" s="252"/>
      <c r="H264" s="252"/>
      <c r="I264" s="252"/>
      <c r="J264" s="252"/>
    </row>
    <row r="265" spans="1:10" x14ac:dyDescent="0.15">
      <c r="A265" s="94"/>
      <c r="B265" s="252"/>
      <c r="C265" s="252"/>
      <c r="D265" s="252"/>
      <c r="E265" s="252"/>
      <c r="F265" s="361"/>
      <c r="G265" s="252"/>
      <c r="H265" s="252"/>
      <c r="I265" s="252"/>
      <c r="J265" s="252"/>
    </row>
    <row r="266" spans="1:10" x14ac:dyDescent="0.15">
      <c r="A266" s="94"/>
      <c r="B266" s="252"/>
      <c r="C266" s="252"/>
      <c r="D266" s="252"/>
      <c r="E266" s="252"/>
      <c r="F266" s="361"/>
      <c r="G266" s="252"/>
      <c r="H266" s="252"/>
      <c r="I266" s="252"/>
      <c r="J266" s="252"/>
    </row>
    <row r="267" spans="1:10" x14ac:dyDescent="0.15">
      <c r="A267" s="94"/>
      <c r="B267" s="252"/>
      <c r="C267" s="252"/>
      <c r="D267" s="252"/>
      <c r="E267" s="252"/>
      <c r="F267" s="361"/>
      <c r="G267" s="252"/>
      <c r="H267" s="252"/>
      <c r="I267" s="252"/>
      <c r="J267" s="252"/>
    </row>
    <row r="268" spans="1:10" x14ac:dyDescent="0.15">
      <c r="A268" s="94"/>
      <c r="B268" s="252"/>
      <c r="C268" s="252"/>
      <c r="D268" s="252"/>
      <c r="E268" s="252"/>
      <c r="F268" s="361"/>
      <c r="G268" s="252"/>
      <c r="H268" s="252"/>
      <c r="I268" s="252"/>
      <c r="J268" s="252"/>
    </row>
    <row r="269" spans="1:10" x14ac:dyDescent="0.15">
      <c r="A269" s="94"/>
      <c r="B269" s="252"/>
      <c r="C269" s="252"/>
      <c r="D269" s="252"/>
      <c r="E269" s="252"/>
      <c r="F269" s="361"/>
      <c r="G269" s="252"/>
      <c r="H269" s="252"/>
      <c r="I269" s="252"/>
      <c r="J269" s="252"/>
    </row>
    <row r="270" spans="1:10" x14ac:dyDescent="0.15">
      <c r="A270" s="94"/>
      <c r="B270" s="252"/>
      <c r="C270" s="252"/>
      <c r="D270" s="252"/>
      <c r="E270" s="252"/>
      <c r="F270" s="361"/>
      <c r="G270" s="252"/>
      <c r="H270" s="252"/>
      <c r="I270" s="252"/>
      <c r="J270" s="252"/>
    </row>
    <row r="271" spans="1:10" x14ac:dyDescent="0.15">
      <c r="A271" s="94"/>
      <c r="B271" s="252"/>
      <c r="C271" s="252"/>
      <c r="D271" s="252"/>
      <c r="E271" s="252"/>
      <c r="F271" s="361"/>
      <c r="G271" s="252"/>
      <c r="H271" s="252"/>
      <c r="I271" s="252"/>
      <c r="J271" s="252"/>
    </row>
    <row r="272" spans="1:10" x14ac:dyDescent="0.15">
      <c r="A272" s="94"/>
      <c r="B272" s="252"/>
      <c r="C272" s="252"/>
      <c r="D272" s="252"/>
      <c r="E272" s="252"/>
      <c r="F272" s="361"/>
      <c r="G272" s="252"/>
      <c r="H272" s="252"/>
      <c r="I272" s="252"/>
      <c r="J272" s="252"/>
    </row>
    <row r="273" spans="1:10" x14ac:dyDescent="0.15">
      <c r="A273" s="94"/>
      <c r="B273" s="252"/>
      <c r="C273" s="252"/>
      <c r="D273" s="252"/>
      <c r="E273" s="252"/>
      <c r="F273" s="361"/>
      <c r="G273" s="252"/>
      <c r="H273" s="252"/>
      <c r="I273" s="252"/>
      <c r="J273" s="252"/>
    </row>
    <row r="274" spans="1:10" x14ac:dyDescent="0.15">
      <c r="A274" s="94"/>
      <c r="B274" s="252"/>
      <c r="C274" s="252"/>
      <c r="D274" s="252"/>
      <c r="E274" s="252"/>
      <c r="F274" s="361"/>
      <c r="G274" s="252"/>
      <c r="H274" s="252"/>
      <c r="I274" s="252"/>
      <c r="J274" s="252"/>
    </row>
    <row r="275" spans="1:10" x14ac:dyDescent="0.15">
      <c r="A275" s="94"/>
      <c r="B275" s="252"/>
      <c r="C275" s="252"/>
      <c r="D275" s="252"/>
      <c r="E275" s="252"/>
      <c r="F275" s="361"/>
      <c r="G275" s="252"/>
      <c r="H275" s="252"/>
      <c r="I275" s="252"/>
      <c r="J275" s="252"/>
    </row>
    <row r="276" spans="1:10" x14ac:dyDescent="0.15">
      <c r="A276" s="94"/>
      <c r="B276" s="252"/>
      <c r="C276" s="252"/>
      <c r="D276" s="252"/>
      <c r="E276" s="252"/>
      <c r="F276" s="361"/>
      <c r="G276" s="252"/>
      <c r="H276" s="252"/>
      <c r="I276" s="252"/>
      <c r="J276" s="252"/>
    </row>
    <row r="277" spans="1:10" x14ac:dyDescent="0.15">
      <c r="A277" s="94"/>
      <c r="B277" s="252"/>
      <c r="C277" s="252"/>
      <c r="D277" s="252"/>
      <c r="E277" s="252"/>
      <c r="F277" s="361"/>
      <c r="G277" s="252"/>
      <c r="H277" s="252"/>
      <c r="I277" s="252"/>
      <c r="J277" s="252"/>
    </row>
    <row r="278" spans="1:10" x14ac:dyDescent="0.15">
      <c r="A278" s="94"/>
      <c r="B278" s="252"/>
      <c r="C278" s="252"/>
      <c r="D278" s="252"/>
      <c r="E278" s="252"/>
      <c r="F278" s="361"/>
      <c r="G278" s="252"/>
      <c r="H278" s="252"/>
      <c r="I278" s="252"/>
      <c r="J278" s="252"/>
    </row>
    <row r="279" spans="1:10" x14ac:dyDescent="0.15">
      <c r="A279" s="94"/>
      <c r="B279" s="252"/>
      <c r="C279" s="252"/>
      <c r="D279" s="252"/>
      <c r="E279" s="252"/>
      <c r="F279" s="361"/>
      <c r="G279" s="252"/>
      <c r="H279" s="252"/>
      <c r="I279" s="252"/>
      <c r="J279" s="252"/>
    </row>
    <row r="280" spans="1:10" x14ac:dyDescent="0.15">
      <c r="A280" s="94"/>
      <c r="B280" s="252"/>
      <c r="C280" s="252"/>
      <c r="D280" s="252"/>
      <c r="E280" s="252"/>
      <c r="F280" s="361"/>
      <c r="G280" s="252"/>
      <c r="H280" s="252"/>
      <c r="I280" s="252"/>
      <c r="J280" s="252"/>
    </row>
    <row r="281" spans="1:10" x14ac:dyDescent="0.15">
      <c r="A281" s="94"/>
      <c r="B281" s="252"/>
      <c r="C281" s="252"/>
      <c r="D281" s="252"/>
      <c r="E281" s="252"/>
      <c r="F281" s="361"/>
      <c r="G281" s="252"/>
      <c r="H281" s="252"/>
      <c r="I281" s="252"/>
      <c r="J281" s="252"/>
    </row>
    <row r="282" spans="1:10" x14ac:dyDescent="0.15">
      <c r="A282" s="94"/>
      <c r="B282" s="252"/>
      <c r="C282" s="252"/>
      <c r="D282" s="252"/>
      <c r="E282" s="252"/>
      <c r="F282" s="361"/>
      <c r="G282" s="252"/>
      <c r="H282" s="252"/>
      <c r="I282" s="252"/>
      <c r="J282" s="252"/>
    </row>
    <row r="283" spans="1:10" x14ac:dyDescent="0.15">
      <c r="A283" s="94"/>
      <c r="B283" s="252"/>
      <c r="C283" s="252"/>
      <c r="D283" s="252"/>
      <c r="E283" s="252"/>
      <c r="F283" s="361"/>
      <c r="G283" s="252"/>
      <c r="H283" s="252"/>
      <c r="I283" s="252"/>
      <c r="J283" s="252"/>
    </row>
    <row r="284" spans="1:10" x14ac:dyDescent="0.15">
      <c r="A284" s="94"/>
      <c r="B284" s="252"/>
      <c r="C284" s="252"/>
      <c r="D284" s="252"/>
      <c r="E284" s="252"/>
      <c r="F284" s="361"/>
      <c r="G284" s="252"/>
      <c r="H284" s="252"/>
      <c r="I284" s="252"/>
      <c r="J284" s="252"/>
    </row>
    <row r="285" spans="1:10" x14ac:dyDescent="0.15">
      <c r="A285" s="94"/>
      <c r="B285" s="252"/>
      <c r="C285" s="252"/>
      <c r="D285" s="252"/>
      <c r="E285" s="252"/>
      <c r="F285" s="361"/>
      <c r="G285" s="252"/>
      <c r="H285" s="252"/>
      <c r="I285" s="252"/>
      <c r="J285" s="252"/>
    </row>
    <row r="286" spans="1:10" x14ac:dyDescent="0.15">
      <c r="A286" s="94"/>
      <c r="B286" s="252"/>
      <c r="C286" s="252"/>
      <c r="D286" s="252"/>
      <c r="E286" s="252"/>
      <c r="F286" s="361"/>
      <c r="G286" s="252"/>
      <c r="H286" s="252"/>
      <c r="I286" s="252"/>
      <c r="J286" s="252"/>
    </row>
    <row r="287" spans="1:10" x14ac:dyDescent="0.15">
      <c r="A287" s="94"/>
      <c r="B287" s="252"/>
      <c r="C287" s="252"/>
      <c r="D287" s="252"/>
      <c r="E287" s="252"/>
      <c r="F287" s="361"/>
      <c r="G287" s="252"/>
      <c r="H287" s="252"/>
      <c r="I287" s="252"/>
      <c r="J287" s="252"/>
    </row>
    <row r="288" spans="1:10" x14ac:dyDescent="0.15">
      <c r="A288" s="94"/>
      <c r="B288" s="252"/>
      <c r="C288" s="252"/>
      <c r="D288" s="252"/>
      <c r="E288" s="252"/>
      <c r="F288" s="361"/>
      <c r="G288" s="252"/>
      <c r="H288" s="252"/>
      <c r="I288" s="252"/>
      <c r="J288" s="252"/>
    </row>
    <row r="289" spans="1:10" x14ac:dyDescent="0.15">
      <c r="A289" s="94"/>
      <c r="B289" s="252"/>
      <c r="C289" s="252"/>
      <c r="D289" s="252"/>
      <c r="E289" s="252"/>
      <c r="F289" s="361"/>
      <c r="G289" s="252"/>
      <c r="H289" s="252"/>
      <c r="I289" s="252"/>
      <c r="J289" s="252"/>
    </row>
    <row r="290" spans="1:10" x14ac:dyDescent="0.15">
      <c r="A290" s="94"/>
      <c r="B290" s="252"/>
      <c r="C290" s="252"/>
      <c r="D290" s="252"/>
      <c r="E290" s="252"/>
      <c r="F290" s="361"/>
      <c r="G290" s="252"/>
      <c r="H290" s="252"/>
      <c r="I290" s="252"/>
      <c r="J290" s="252"/>
    </row>
    <row r="291" spans="1:10" x14ac:dyDescent="0.15">
      <c r="A291" s="94"/>
      <c r="B291" s="252"/>
      <c r="C291" s="252"/>
      <c r="D291" s="252"/>
      <c r="E291" s="252"/>
      <c r="F291" s="361"/>
      <c r="G291" s="252"/>
      <c r="H291" s="252"/>
      <c r="I291" s="252"/>
      <c r="J291" s="252"/>
    </row>
    <row r="292" spans="1:10" x14ac:dyDescent="0.15">
      <c r="A292" s="94"/>
      <c r="B292" s="252"/>
      <c r="C292" s="252"/>
      <c r="D292" s="252"/>
      <c r="E292" s="252"/>
      <c r="F292" s="361"/>
      <c r="G292" s="252"/>
      <c r="H292" s="252"/>
      <c r="I292" s="252"/>
      <c r="J292" s="252"/>
    </row>
    <row r="293" spans="1:10" x14ac:dyDescent="0.15">
      <c r="A293" s="94"/>
      <c r="B293" s="252"/>
      <c r="C293" s="252"/>
      <c r="D293" s="252"/>
      <c r="E293" s="252"/>
      <c r="F293" s="361"/>
      <c r="G293" s="252"/>
      <c r="H293" s="252"/>
      <c r="I293" s="252"/>
      <c r="J293" s="252"/>
    </row>
    <row r="294" spans="1:10" x14ac:dyDescent="0.15">
      <c r="A294" s="94"/>
      <c r="B294" s="252"/>
      <c r="C294" s="252"/>
      <c r="D294" s="252"/>
      <c r="E294" s="252"/>
      <c r="F294" s="361"/>
      <c r="G294" s="252"/>
      <c r="H294" s="252"/>
      <c r="I294" s="252"/>
      <c r="J294" s="252"/>
    </row>
    <row r="295" spans="1:10" x14ac:dyDescent="0.15">
      <c r="A295" s="94"/>
      <c r="B295" s="252"/>
      <c r="C295" s="252"/>
      <c r="D295" s="252"/>
      <c r="E295" s="252"/>
      <c r="F295" s="361"/>
      <c r="G295" s="252"/>
      <c r="H295" s="252"/>
      <c r="I295" s="252"/>
      <c r="J295" s="252"/>
    </row>
    <row r="296" spans="1:10" x14ac:dyDescent="0.15">
      <c r="A296" s="94"/>
      <c r="B296" s="252"/>
      <c r="C296" s="252"/>
      <c r="D296" s="252"/>
      <c r="E296" s="252"/>
      <c r="F296" s="361"/>
      <c r="G296" s="252"/>
      <c r="H296" s="252"/>
      <c r="I296" s="252"/>
      <c r="J296" s="252"/>
    </row>
    <row r="297" spans="1:10" x14ac:dyDescent="0.15">
      <c r="A297" s="94"/>
      <c r="B297" s="252"/>
      <c r="C297" s="252"/>
      <c r="D297" s="252"/>
      <c r="E297" s="252"/>
      <c r="F297" s="361"/>
      <c r="G297" s="252"/>
      <c r="H297" s="252"/>
      <c r="I297" s="252"/>
      <c r="J297" s="252"/>
    </row>
    <row r="298" spans="1:10" x14ac:dyDescent="0.15">
      <c r="A298" s="94"/>
      <c r="B298" s="252"/>
      <c r="C298" s="252"/>
      <c r="D298" s="252"/>
      <c r="E298" s="252"/>
      <c r="F298" s="361"/>
      <c r="G298" s="252"/>
      <c r="H298" s="252"/>
      <c r="I298" s="252"/>
      <c r="J298" s="252"/>
    </row>
    <row r="299" spans="1:10" x14ac:dyDescent="0.15">
      <c r="A299" s="94"/>
      <c r="B299" s="252"/>
      <c r="C299" s="252"/>
      <c r="D299" s="252"/>
      <c r="E299" s="252"/>
      <c r="F299" s="361"/>
      <c r="G299" s="252"/>
      <c r="H299" s="252"/>
      <c r="I299" s="252"/>
      <c r="J299" s="252"/>
    </row>
    <row r="300" spans="1:10" x14ac:dyDescent="0.15">
      <c r="A300" s="94"/>
      <c r="B300" s="252"/>
      <c r="C300" s="252"/>
      <c r="D300" s="252"/>
      <c r="E300" s="252"/>
      <c r="F300" s="361"/>
      <c r="G300" s="252"/>
      <c r="H300" s="252"/>
      <c r="I300" s="252"/>
      <c r="J300" s="252"/>
    </row>
    <row r="301" spans="1:10" x14ac:dyDescent="0.15">
      <c r="A301" s="94"/>
      <c r="B301" s="252"/>
      <c r="C301" s="252"/>
      <c r="D301" s="252"/>
      <c r="E301" s="252"/>
      <c r="F301" s="361"/>
      <c r="G301" s="252"/>
      <c r="H301" s="252"/>
      <c r="I301" s="252"/>
      <c r="J301" s="252"/>
    </row>
    <row r="302" spans="1:10" x14ac:dyDescent="0.15">
      <c r="A302" s="94"/>
      <c r="B302" s="252"/>
      <c r="C302" s="252"/>
      <c r="D302" s="252"/>
      <c r="E302" s="252"/>
      <c r="F302" s="361"/>
      <c r="G302" s="252"/>
      <c r="H302" s="252"/>
      <c r="I302" s="252"/>
      <c r="J302" s="252"/>
    </row>
    <row r="303" spans="1:10" x14ac:dyDescent="0.15">
      <c r="A303" s="94"/>
      <c r="B303" s="252"/>
      <c r="C303" s="252"/>
      <c r="D303" s="252"/>
      <c r="E303" s="252"/>
      <c r="F303" s="361"/>
      <c r="G303" s="252"/>
      <c r="H303" s="252"/>
      <c r="I303" s="252"/>
      <c r="J303" s="252"/>
    </row>
    <row r="304" spans="1:10" x14ac:dyDescent="0.15">
      <c r="A304" s="94"/>
      <c r="B304" s="252"/>
      <c r="C304" s="252"/>
      <c r="D304" s="252"/>
      <c r="E304" s="252"/>
      <c r="F304" s="361"/>
      <c r="G304" s="252"/>
      <c r="H304" s="252"/>
      <c r="I304" s="252"/>
      <c r="J304" s="252"/>
    </row>
    <row r="305" spans="1:10" x14ac:dyDescent="0.15">
      <c r="A305" s="94"/>
      <c r="B305" s="252"/>
      <c r="C305" s="252"/>
      <c r="D305" s="252"/>
      <c r="E305" s="252"/>
      <c r="F305" s="361"/>
      <c r="G305" s="252"/>
      <c r="H305" s="252"/>
      <c r="I305" s="252"/>
      <c r="J305" s="252"/>
    </row>
    <row r="306" spans="1:10" x14ac:dyDescent="0.15">
      <c r="A306" s="94"/>
      <c r="B306" s="252"/>
      <c r="C306" s="252"/>
      <c r="D306" s="252"/>
      <c r="E306" s="252"/>
      <c r="F306" s="361"/>
      <c r="G306" s="252"/>
      <c r="H306" s="252"/>
      <c r="I306" s="252"/>
      <c r="J306" s="252"/>
    </row>
    <row r="307" spans="1:10" x14ac:dyDescent="0.15">
      <c r="A307" s="94"/>
      <c r="B307" s="252"/>
      <c r="C307" s="252"/>
      <c r="D307" s="252"/>
      <c r="E307" s="252"/>
      <c r="F307" s="361"/>
      <c r="G307" s="252"/>
      <c r="H307" s="252"/>
      <c r="I307" s="252"/>
      <c r="J307" s="252"/>
    </row>
    <row r="308" spans="1:10" x14ac:dyDescent="0.15">
      <c r="A308" s="94"/>
      <c r="B308" s="252"/>
      <c r="C308" s="252"/>
      <c r="D308" s="252"/>
      <c r="E308" s="252"/>
      <c r="F308" s="361"/>
      <c r="G308" s="252"/>
      <c r="H308" s="252"/>
      <c r="I308" s="252"/>
      <c r="J308" s="252"/>
    </row>
    <row r="309" spans="1:10" x14ac:dyDescent="0.15">
      <c r="A309" s="94"/>
      <c r="B309" s="252"/>
      <c r="C309" s="252"/>
      <c r="D309" s="252"/>
      <c r="E309" s="252"/>
      <c r="F309" s="361"/>
      <c r="G309" s="252"/>
      <c r="H309" s="252"/>
      <c r="I309" s="252"/>
      <c r="J309" s="252"/>
    </row>
    <row r="310" spans="1:10" x14ac:dyDescent="0.15">
      <c r="A310" s="94"/>
      <c r="B310" s="252"/>
      <c r="C310" s="252"/>
      <c r="D310" s="252"/>
      <c r="E310" s="252"/>
      <c r="F310" s="361"/>
      <c r="G310" s="252"/>
      <c r="H310" s="252"/>
      <c r="I310" s="252"/>
      <c r="J310" s="252"/>
    </row>
    <row r="311" spans="1:10" x14ac:dyDescent="0.15">
      <c r="A311" s="94"/>
      <c r="B311" s="252"/>
      <c r="C311" s="252"/>
      <c r="D311" s="252"/>
      <c r="E311" s="252"/>
      <c r="F311" s="361"/>
      <c r="G311" s="252"/>
      <c r="H311" s="252"/>
      <c r="I311" s="252"/>
      <c r="J311" s="252"/>
    </row>
    <row r="312" spans="1:10" x14ac:dyDescent="0.15">
      <c r="A312" s="94"/>
      <c r="B312" s="252"/>
      <c r="C312" s="252"/>
      <c r="D312" s="252"/>
      <c r="E312" s="252"/>
      <c r="F312" s="361"/>
      <c r="G312" s="252"/>
      <c r="H312" s="252"/>
      <c r="I312" s="252"/>
      <c r="J312" s="252"/>
    </row>
    <row r="313" spans="1:10" x14ac:dyDescent="0.15">
      <c r="A313" s="94"/>
      <c r="B313" s="252"/>
      <c r="C313" s="252"/>
      <c r="D313" s="252"/>
      <c r="E313" s="252"/>
      <c r="F313" s="361"/>
      <c r="G313" s="252"/>
      <c r="H313" s="252"/>
      <c r="I313" s="252"/>
      <c r="J313" s="252"/>
    </row>
    <row r="314" spans="1:10" x14ac:dyDescent="0.15">
      <c r="A314" s="94"/>
      <c r="B314" s="252"/>
      <c r="C314" s="252"/>
      <c r="D314" s="252"/>
      <c r="E314" s="252"/>
      <c r="F314" s="361"/>
      <c r="G314" s="252"/>
      <c r="H314" s="252"/>
      <c r="I314" s="252"/>
      <c r="J314" s="252"/>
    </row>
    <row r="315" spans="1:10" x14ac:dyDescent="0.15">
      <c r="A315" s="94"/>
      <c r="B315" s="252"/>
      <c r="C315" s="252"/>
      <c r="D315" s="252"/>
      <c r="E315" s="252"/>
      <c r="F315" s="361"/>
      <c r="G315" s="252"/>
      <c r="H315" s="252"/>
      <c r="I315" s="252"/>
      <c r="J315" s="252"/>
    </row>
    <row r="316" spans="1:10" x14ac:dyDescent="0.15">
      <c r="A316" s="94"/>
      <c r="B316" s="252"/>
      <c r="C316" s="252"/>
      <c r="D316" s="252"/>
      <c r="E316" s="252"/>
      <c r="F316" s="361"/>
      <c r="G316" s="252"/>
      <c r="H316" s="252"/>
      <c r="I316" s="252"/>
      <c r="J316" s="252"/>
    </row>
    <row r="317" spans="1:10" x14ac:dyDescent="0.15">
      <c r="A317" s="94"/>
      <c r="B317" s="252"/>
      <c r="C317" s="252"/>
      <c r="D317" s="252"/>
      <c r="E317" s="252"/>
      <c r="F317" s="361"/>
      <c r="G317" s="252"/>
      <c r="H317" s="252"/>
      <c r="I317" s="252"/>
      <c r="J317" s="252"/>
    </row>
    <row r="318" spans="1:10" x14ac:dyDescent="0.15">
      <c r="A318" s="94"/>
      <c r="B318" s="252"/>
      <c r="C318" s="252"/>
      <c r="D318" s="252"/>
      <c r="E318" s="252"/>
      <c r="F318" s="361"/>
      <c r="G318" s="252"/>
      <c r="H318" s="252"/>
      <c r="I318" s="252"/>
      <c r="J318" s="252"/>
    </row>
    <row r="319" spans="1:10" x14ac:dyDescent="0.15">
      <c r="A319" s="94"/>
      <c r="B319" s="252"/>
      <c r="C319" s="252"/>
      <c r="D319" s="252"/>
      <c r="E319" s="252"/>
      <c r="F319" s="361"/>
      <c r="G319" s="252"/>
      <c r="H319" s="252"/>
      <c r="I319" s="252"/>
      <c r="J319" s="252"/>
    </row>
    <row r="320" spans="1:10" x14ac:dyDescent="0.15">
      <c r="A320" s="94"/>
      <c r="B320" s="252"/>
      <c r="C320" s="252"/>
      <c r="D320" s="252"/>
      <c r="E320" s="252"/>
      <c r="F320" s="361"/>
      <c r="G320" s="252"/>
      <c r="H320" s="252"/>
      <c r="I320" s="252"/>
      <c r="J320" s="252"/>
    </row>
    <row r="321" spans="1:10" x14ac:dyDescent="0.15">
      <c r="A321" s="94"/>
      <c r="B321" s="252"/>
      <c r="C321" s="252"/>
      <c r="D321" s="252"/>
      <c r="E321" s="252"/>
      <c r="F321" s="361"/>
      <c r="G321" s="252"/>
      <c r="H321" s="252"/>
      <c r="I321" s="252"/>
      <c r="J321" s="252"/>
    </row>
    <row r="322" spans="1:10" x14ac:dyDescent="0.15">
      <c r="A322" s="94"/>
      <c r="B322" s="252"/>
      <c r="C322" s="252"/>
      <c r="D322" s="252"/>
      <c r="E322" s="252"/>
      <c r="F322" s="361"/>
      <c r="G322" s="252"/>
      <c r="H322" s="252"/>
      <c r="I322" s="252"/>
      <c r="J322" s="252"/>
    </row>
    <row r="323" spans="1:10" x14ac:dyDescent="0.15">
      <c r="A323" s="94"/>
      <c r="B323" s="252"/>
      <c r="C323" s="252"/>
      <c r="D323" s="252"/>
      <c r="E323" s="252"/>
      <c r="F323" s="361"/>
      <c r="G323" s="252"/>
      <c r="H323" s="252"/>
      <c r="I323" s="252"/>
      <c r="J323" s="252"/>
    </row>
    <row r="324" spans="1:10" x14ac:dyDescent="0.15">
      <c r="A324" s="94"/>
      <c r="B324" s="252"/>
      <c r="C324" s="252"/>
      <c r="D324" s="252"/>
      <c r="E324" s="252"/>
      <c r="F324" s="361"/>
      <c r="G324" s="252"/>
      <c r="H324" s="252"/>
      <c r="I324" s="252"/>
      <c r="J324" s="252"/>
    </row>
    <row r="325" spans="1:10" x14ac:dyDescent="0.15">
      <c r="A325" s="94"/>
      <c r="B325" s="252"/>
      <c r="C325" s="252"/>
      <c r="D325" s="252"/>
      <c r="E325" s="252"/>
      <c r="F325" s="361"/>
      <c r="G325" s="252"/>
      <c r="H325" s="252"/>
      <c r="I325" s="252"/>
      <c r="J325" s="252"/>
    </row>
    <row r="326" spans="1:10" x14ac:dyDescent="0.15">
      <c r="A326" s="94"/>
      <c r="B326" s="252"/>
      <c r="C326" s="252"/>
      <c r="D326" s="252"/>
      <c r="E326" s="252"/>
      <c r="F326" s="361"/>
      <c r="G326" s="252"/>
      <c r="H326" s="252"/>
      <c r="I326" s="252"/>
      <c r="J326" s="252"/>
    </row>
    <row r="327" spans="1:10" x14ac:dyDescent="0.15">
      <c r="A327" s="94"/>
      <c r="B327" s="252"/>
      <c r="C327" s="252"/>
      <c r="D327" s="252"/>
      <c r="E327" s="252"/>
      <c r="F327" s="361"/>
      <c r="G327" s="252"/>
      <c r="H327" s="252"/>
      <c r="I327" s="252"/>
      <c r="J327" s="252"/>
    </row>
    <row r="328" spans="1:10" x14ac:dyDescent="0.15">
      <c r="A328" s="94"/>
      <c r="B328" s="252"/>
      <c r="C328" s="252"/>
      <c r="D328" s="252"/>
      <c r="E328" s="252"/>
      <c r="F328" s="361"/>
      <c r="G328" s="252"/>
      <c r="H328" s="252"/>
      <c r="I328" s="252"/>
      <c r="J328" s="252"/>
    </row>
    <row r="329" spans="1:10" x14ac:dyDescent="0.15">
      <c r="A329" s="94"/>
      <c r="B329" s="252"/>
      <c r="C329" s="252"/>
      <c r="D329" s="252"/>
      <c r="E329" s="252"/>
      <c r="F329" s="361"/>
      <c r="G329" s="252"/>
      <c r="H329" s="252"/>
      <c r="I329" s="252"/>
      <c r="J329" s="252"/>
    </row>
    <row r="330" spans="1:10" x14ac:dyDescent="0.15">
      <c r="A330" s="94"/>
      <c r="B330" s="252"/>
      <c r="C330" s="252"/>
      <c r="D330" s="252"/>
      <c r="E330" s="252"/>
      <c r="F330" s="361"/>
      <c r="G330" s="252"/>
      <c r="H330" s="252"/>
      <c r="I330" s="252"/>
      <c r="J330" s="252"/>
    </row>
    <row r="331" spans="1:10" x14ac:dyDescent="0.15">
      <c r="A331" s="94"/>
      <c r="B331" s="252"/>
      <c r="C331" s="252"/>
      <c r="D331" s="252"/>
      <c r="E331" s="252"/>
      <c r="F331" s="361"/>
      <c r="G331" s="252"/>
      <c r="H331" s="252"/>
      <c r="I331" s="252"/>
      <c r="J331" s="252"/>
    </row>
    <row r="332" spans="1:10" x14ac:dyDescent="0.15">
      <c r="A332" s="94"/>
      <c r="B332" s="252"/>
      <c r="C332" s="252"/>
      <c r="D332" s="252"/>
      <c r="E332" s="252"/>
      <c r="F332" s="361"/>
      <c r="G332" s="252"/>
      <c r="H332" s="252"/>
      <c r="I332" s="252"/>
      <c r="J332" s="252"/>
    </row>
    <row r="333" spans="1:10" x14ac:dyDescent="0.15">
      <c r="A333" s="94"/>
      <c r="B333" s="252"/>
      <c r="C333" s="252"/>
      <c r="D333" s="252"/>
      <c r="E333" s="252"/>
      <c r="F333" s="361"/>
      <c r="G333" s="252"/>
      <c r="H333" s="252"/>
      <c r="I333" s="252"/>
      <c r="J333" s="252"/>
    </row>
    <row r="334" spans="1:10" x14ac:dyDescent="0.15">
      <c r="A334" s="94"/>
      <c r="B334" s="252"/>
      <c r="C334" s="252"/>
      <c r="D334" s="252"/>
      <c r="E334" s="252"/>
      <c r="F334" s="361"/>
      <c r="G334" s="252"/>
      <c r="H334" s="252"/>
      <c r="I334" s="252"/>
      <c r="J334" s="252"/>
    </row>
    <row r="335" spans="1:10" x14ac:dyDescent="0.15">
      <c r="A335" s="94"/>
      <c r="B335" s="252"/>
      <c r="C335" s="252"/>
      <c r="D335" s="252"/>
      <c r="E335" s="252"/>
      <c r="F335" s="361"/>
      <c r="G335" s="252"/>
      <c r="H335" s="252"/>
      <c r="I335" s="252"/>
      <c r="J335" s="252"/>
    </row>
    <row r="336" spans="1:10" x14ac:dyDescent="0.15">
      <c r="A336" s="94"/>
      <c r="B336" s="252"/>
      <c r="C336" s="252"/>
      <c r="D336" s="252"/>
      <c r="E336" s="252"/>
      <c r="F336" s="361"/>
      <c r="G336" s="252"/>
      <c r="H336" s="252"/>
      <c r="I336" s="252"/>
      <c r="J336" s="252"/>
    </row>
    <row r="337" spans="1:10" x14ac:dyDescent="0.15">
      <c r="A337" s="94"/>
      <c r="B337" s="252"/>
      <c r="C337" s="252"/>
      <c r="D337" s="252"/>
      <c r="E337" s="252"/>
      <c r="F337" s="361"/>
      <c r="G337" s="252"/>
      <c r="H337" s="252"/>
      <c r="I337" s="252"/>
      <c r="J337" s="252"/>
    </row>
    <row r="338" spans="1:10" x14ac:dyDescent="0.15">
      <c r="A338" s="94"/>
      <c r="B338" s="252"/>
      <c r="C338" s="252"/>
      <c r="D338" s="252"/>
      <c r="E338" s="252"/>
      <c r="F338" s="361"/>
      <c r="G338" s="252"/>
      <c r="H338" s="252"/>
      <c r="I338" s="252"/>
      <c r="J338" s="252"/>
    </row>
    <row r="339" spans="1:10" x14ac:dyDescent="0.15">
      <c r="A339" s="94"/>
      <c r="B339" s="252"/>
      <c r="C339" s="252"/>
      <c r="D339" s="252"/>
      <c r="E339" s="252"/>
      <c r="F339" s="361"/>
      <c r="G339" s="252"/>
      <c r="H339" s="252"/>
      <c r="I339" s="252"/>
      <c r="J339" s="252"/>
    </row>
    <row r="340" spans="1:10" x14ac:dyDescent="0.15">
      <c r="A340" s="94"/>
      <c r="B340" s="252"/>
      <c r="C340" s="252"/>
      <c r="D340" s="252"/>
      <c r="E340" s="252"/>
      <c r="F340" s="361"/>
      <c r="G340" s="252"/>
      <c r="H340" s="252"/>
      <c r="I340" s="252"/>
      <c r="J340" s="252"/>
    </row>
    <row r="341" spans="1:10" x14ac:dyDescent="0.15">
      <c r="A341" s="94"/>
      <c r="B341" s="252"/>
      <c r="C341" s="252"/>
      <c r="D341" s="252"/>
      <c r="E341" s="252"/>
      <c r="F341" s="361"/>
      <c r="G341" s="252"/>
      <c r="H341" s="252"/>
      <c r="I341" s="252"/>
      <c r="J341" s="252"/>
    </row>
    <row r="342" spans="1:10" x14ac:dyDescent="0.15">
      <c r="A342" s="94"/>
      <c r="B342" s="252"/>
      <c r="C342" s="252"/>
      <c r="D342" s="252"/>
      <c r="E342" s="252"/>
      <c r="F342" s="361"/>
      <c r="G342" s="252"/>
      <c r="H342" s="252"/>
      <c r="I342" s="252"/>
      <c r="J342" s="252"/>
    </row>
    <row r="343" spans="1:10" x14ac:dyDescent="0.15">
      <c r="A343" s="94"/>
      <c r="B343" s="252"/>
      <c r="C343" s="252"/>
      <c r="D343" s="252"/>
      <c r="E343" s="252"/>
      <c r="F343" s="361"/>
      <c r="G343" s="252"/>
      <c r="H343" s="252"/>
      <c r="I343" s="252"/>
      <c r="J343" s="252"/>
    </row>
    <row r="344" spans="1:10" x14ac:dyDescent="0.15">
      <c r="A344" s="94"/>
      <c r="B344" s="252"/>
      <c r="C344" s="252"/>
      <c r="D344" s="252"/>
      <c r="E344" s="252"/>
      <c r="F344" s="361"/>
      <c r="G344" s="252"/>
      <c r="H344" s="252"/>
      <c r="I344" s="252"/>
      <c r="J344" s="252"/>
    </row>
    <row r="345" spans="1:10" x14ac:dyDescent="0.15">
      <c r="A345" s="94"/>
      <c r="B345" s="252"/>
      <c r="C345" s="252"/>
      <c r="D345" s="252"/>
      <c r="E345" s="252"/>
      <c r="F345" s="361"/>
      <c r="G345" s="252"/>
      <c r="H345" s="252"/>
      <c r="I345" s="252"/>
      <c r="J345" s="252"/>
    </row>
    <row r="346" spans="1:10" x14ac:dyDescent="0.15">
      <c r="A346" s="94"/>
      <c r="B346" s="252"/>
      <c r="C346" s="252"/>
      <c r="D346" s="252"/>
      <c r="E346" s="252"/>
      <c r="F346" s="361"/>
      <c r="G346" s="252"/>
      <c r="H346" s="252"/>
      <c r="I346" s="252"/>
      <c r="J346" s="252"/>
    </row>
    <row r="347" spans="1:10" x14ac:dyDescent="0.15">
      <c r="A347" s="94"/>
      <c r="B347" s="252"/>
      <c r="C347" s="252"/>
      <c r="D347" s="252"/>
      <c r="E347" s="252"/>
      <c r="F347" s="361"/>
      <c r="G347" s="252"/>
      <c r="H347" s="252"/>
      <c r="I347" s="252"/>
      <c r="J347" s="252"/>
    </row>
    <row r="348" spans="1:10" x14ac:dyDescent="0.15">
      <c r="A348" s="94"/>
      <c r="B348" s="252"/>
      <c r="C348" s="252"/>
      <c r="D348" s="252"/>
      <c r="E348" s="252"/>
      <c r="F348" s="361"/>
      <c r="G348" s="252"/>
      <c r="H348" s="252"/>
      <c r="I348" s="252"/>
      <c r="J348" s="252"/>
    </row>
    <row r="349" spans="1:10" x14ac:dyDescent="0.15">
      <c r="A349" s="94"/>
      <c r="B349" s="252"/>
      <c r="C349" s="252"/>
      <c r="D349" s="252"/>
      <c r="E349" s="252"/>
      <c r="F349" s="361"/>
      <c r="G349" s="252"/>
      <c r="H349" s="252"/>
      <c r="I349" s="252"/>
      <c r="J349" s="252"/>
    </row>
    <row r="350" spans="1:10" x14ac:dyDescent="0.15">
      <c r="A350" s="94"/>
      <c r="B350" s="252"/>
      <c r="C350" s="252"/>
      <c r="D350" s="252"/>
      <c r="E350" s="252"/>
      <c r="F350" s="361"/>
      <c r="G350" s="252"/>
      <c r="H350" s="252"/>
      <c r="I350" s="252"/>
      <c r="J350" s="252"/>
    </row>
    <row r="351" spans="1:10" x14ac:dyDescent="0.15">
      <c r="A351" s="94"/>
      <c r="B351" s="252"/>
      <c r="C351" s="252"/>
      <c r="D351" s="252"/>
      <c r="E351" s="252"/>
      <c r="F351" s="361"/>
      <c r="G351" s="252"/>
      <c r="H351" s="252"/>
      <c r="I351" s="252"/>
      <c r="J351" s="252"/>
    </row>
    <row r="352" spans="1:10" x14ac:dyDescent="0.15">
      <c r="A352" s="94"/>
      <c r="B352" s="252"/>
      <c r="C352" s="252"/>
      <c r="D352" s="252"/>
      <c r="E352" s="252"/>
      <c r="F352" s="361"/>
      <c r="G352" s="252"/>
      <c r="H352" s="252"/>
      <c r="I352" s="252"/>
      <c r="J352" s="252"/>
    </row>
    <row r="353" spans="1:10" x14ac:dyDescent="0.15">
      <c r="A353" s="94"/>
      <c r="B353" s="252"/>
      <c r="C353" s="252"/>
      <c r="D353" s="252"/>
      <c r="E353" s="252"/>
      <c r="F353" s="361"/>
      <c r="G353" s="252"/>
      <c r="H353" s="252"/>
      <c r="I353" s="252"/>
      <c r="J353" s="252"/>
    </row>
    <row r="354" spans="1:10" x14ac:dyDescent="0.15">
      <c r="A354" s="94"/>
      <c r="B354" s="252"/>
      <c r="C354" s="252"/>
      <c r="D354" s="252"/>
      <c r="E354" s="252"/>
      <c r="F354" s="361"/>
      <c r="G354" s="252"/>
      <c r="H354" s="252"/>
      <c r="I354" s="252"/>
      <c r="J354" s="252"/>
    </row>
    <row r="355" spans="1:10" x14ac:dyDescent="0.15">
      <c r="A355" s="94"/>
      <c r="B355" s="252"/>
      <c r="C355" s="252"/>
      <c r="D355" s="252"/>
      <c r="E355" s="252"/>
      <c r="F355" s="361"/>
      <c r="G355" s="252"/>
      <c r="H355" s="252"/>
      <c r="I355" s="252"/>
      <c r="J355" s="252"/>
    </row>
    <row r="356" spans="1:10" x14ac:dyDescent="0.15">
      <c r="A356" s="94"/>
      <c r="B356" s="252"/>
      <c r="C356" s="252"/>
      <c r="D356" s="252"/>
      <c r="E356" s="252"/>
      <c r="F356" s="361"/>
      <c r="G356" s="252"/>
      <c r="H356" s="252"/>
      <c r="I356" s="252"/>
      <c r="J356" s="252"/>
    </row>
    <row r="357" spans="1:10" x14ac:dyDescent="0.15">
      <c r="A357" s="94"/>
      <c r="B357" s="252"/>
      <c r="C357" s="252"/>
      <c r="D357" s="252"/>
      <c r="E357" s="252"/>
      <c r="F357" s="361"/>
      <c r="G357" s="252"/>
      <c r="H357" s="252"/>
      <c r="I357" s="252"/>
      <c r="J357" s="252"/>
    </row>
    <row r="358" spans="1:10" x14ac:dyDescent="0.15">
      <c r="A358" s="94"/>
      <c r="B358" s="252"/>
      <c r="C358" s="252"/>
      <c r="D358" s="252"/>
      <c r="E358" s="252"/>
      <c r="F358" s="361"/>
      <c r="G358" s="252"/>
      <c r="H358" s="252"/>
      <c r="I358" s="252"/>
      <c r="J358" s="252"/>
    </row>
    <row r="359" spans="1:10" x14ac:dyDescent="0.15">
      <c r="A359" s="94"/>
      <c r="B359" s="252"/>
      <c r="C359" s="252"/>
      <c r="D359" s="252"/>
      <c r="E359" s="252"/>
      <c r="F359" s="361"/>
      <c r="G359" s="252"/>
      <c r="H359" s="252"/>
      <c r="I359" s="252"/>
      <c r="J359" s="252"/>
    </row>
    <row r="360" spans="1:10" x14ac:dyDescent="0.15">
      <c r="A360" s="94"/>
      <c r="B360" s="252"/>
      <c r="C360" s="252"/>
      <c r="D360" s="252"/>
      <c r="E360" s="252"/>
      <c r="F360" s="361"/>
      <c r="G360" s="252"/>
      <c r="H360" s="252"/>
      <c r="I360" s="252"/>
      <c r="J360" s="252"/>
    </row>
    <row r="361" spans="1:10" x14ac:dyDescent="0.15">
      <c r="A361" s="94"/>
      <c r="B361" s="252"/>
      <c r="C361" s="252"/>
      <c r="D361" s="252"/>
      <c r="E361" s="252"/>
      <c r="F361" s="361"/>
      <c r="G361" s="252"/>
      <c r="H361" s="252"/>
      <c r="I361" s="252"/>
      <c r="J361" s="252"/>
    </row>
    <row r="362" spans="1:10" x14ac:dyDescent="0.15">
      <c r="A362" s="94"/>
      <c r="B362" s="252"/>
      <c r="C362" s="252"/>
      <c r="D362" s="252"/>
      <c r="E362" s="252"/>
      <c r="F362" s="361"/>
      <c r="G362" s="252"/>
      <c r="H362" s="252"/>
      <c r="I362" s="252"/>
      <c r="J362" s="252"/>
    </row>
    <row r="363" spans="1:10" x14ac:dyDescent="0.15">
      <c r="A363" s="94"/>
      <c r="B363" s="252"/>
      <c r="C363" s="252"/>
      <c r="D363" s="252"/>
      <c r="E363" s="252"/>
      <c r="F363" s="361"/>
      <c r="G363" s="252"/>
      <c r="H363" s="252"/>
      <c r="I363" s="252"/>
      <c r="J363" s="252"/>
    </row>
    <row r="364" spans="1:10" x14ac:dyDescent="0.15">
      <c r="A364" s="94"/>
      <c r="B364" s="252"/>
      <c r="C364" s="252"/>
      <c r="D364" s="252"/>
      <c r="E364" s="252"/>
      <c r="F364" s="361"/>
      <c r="G364" s="252"/>
      <c r="H364" s="252"/>
      <c r="I364" s="252"/>
      <c r="J364" s="252"/>
    </row>
    <row r="365" spans="1:10" x14ac:dyDescent="0.15">
      <c r="A365" s="94"/>
      <c r="B365" s="252"/>
      <c r="C365" s="252"/>
      <c r="D365" s="252"/>
      <c r="E365" s="252"/>
      <c r="F365" s="361"/>
      <c r="G365" s="252"/>
      <c r="H365" s="252"/>
      <c r="I365" s="252"/>
      <c r="J365" s="252"/>
    </row>
    <row r="366" spans="1:10" x14ac:dyDescent="0.15">
      <c r="A366" s="94"/>
      <c r="B366" s="252"/>
      <c r="C366" s="252"/>
      <c r="D366" s="252"/>
      <c r="E366" s="252"/>
      <c r="F366" s="361"/>
      <c r="G366" s="252"/>
      <c r="H366" s="252"/>
      <c r="I366" s="252"/>
      <c r="J366" s="252"/>
    </row>
    <row r="367" spans="1:10" x14ac:dyDescent="0.15">
      <c r="A367" s="94"/>
      <c r="B367" s="252"/>
      <c r="C367" s="252"/>
      <c r="D367" s="252"/>
      <c r="E367" s="252"/>
      <c r="F367" s="361"/>
      <c r="G367" s="252"/>
      <c r="H367" s="252"/>
      <c r="I367" s="252"/>
      <c r="J367" s="252"/>
    </row>
    <row r="368" spans="1:10" x14ac:dyDescent="0.15">
      <c r="A368" s="94"/>
      <c r="B368" s="252"/>
      <c r="C368" s="252"/>
      <c r="D368" s="252"/>
      <c r="E368" s="252"/>
      <c r="F368" s="361"/>
      <c r="G368" s="252"/>
      <c r="H368" s="252"/>
      <c r="I368" s="252"/>
      <c r="J368" s="252"/>
    </row>
    <row r="369" spans="1:10" x14ac:dyDescent="0.15">
      <c r="A369" s="94"/>
      <c r="B369" s="252"/>
      <c r="C369" s="252"/>
      <c r="D369" s="252"/>
      <c r="E369" s="252"/>
      <c r="F369" s="361"/>
      <c r="G369" s="252"/>
      <c r="H369" s="252"/>
      <c r="I369" s="252"/>
      <c r="J369" s="252"/>
    </row>
    <row r="370" spans="1:10" x14ac:dyDescent="0.15">
      <c r="A370" s="94"/>
      <c r="B370" s="252"/>
      <c r="C370" s="252"/>
      <c r="D370" s="252"/>
      <c r="E370" s="252"/>
      <c r="F370" s="361"/>
      <c r="G370" s="252"/>
      <c r="H370" s="252"/>
      <c r="I370" s="252"/>
      <c r="J370" s="252"/>
    </row>
    <row r="371" spans="1:10" x14ac:dyDescent="0.15">
      <c r="A371" s="94"/>
      <c r="B371" s="252"/>
      <c r="C371" s="252"/>
      <c r="D371" s="252"/>
      <c r="E371" s="252"/>
      <c r="F371" s="361"/>
      <c r="G371" s="252"/>
      <c r="H371" s="252"/>
      <c r="I371" s="252"/>
      <c r="J371" s="252"/>
    </row>
    <row r="372" spans="1:10" x14ac:dyDescent="0.15">
      <c r="A372" s="94"/>
      <c r="B372" s="252"/>
      <c r="C372" s="252"/>
      <c r="D372" s="252"/>
      <c r="E372" s="252"/>
      <c r="F372" s="361"/>
      <c r="G372" s="252"/>
      <c r="H372" s="252"/>
      <c r="I372" s="252"/>
      <c r="J372" s="252"/>
    </row>
    <row r="373" spans="1:10" x14ac:dyDescent="0.15">
      <c r="A373" s="94"/>
      <c r="B373" s="252"/>
      <c r="C373" s="252"/>
      <c r="D373" s="252"/>
      <c r="E373" s="252"/>
      <c r="F373" s="361"/>
      <c r="G373" s="252"/>
      <c r="H373" s="252"/>
      <c r="I373" s="252"/>
      <c r="J373" s="252"/>
    </row>
    <row r="374" spans="1:10" x14ac:dyDescent="0.15">
      <c r="A374" s="94"/>
      <c r="B374" s="252"/>
      <c r="C374" s="252"/>
      <c r="D374" s="252"/>
      <c r="E374" s="252"/>
      <c r="F374" s="361"/>
      <c r="G374" s="252"/>
      <c r="H374" s="252"/>
      <c r="I374" s="252"/>
      <c r="J374" s="252"/>
    </row>
    <row r="375" spans="1:10" x14ac:dyDescent="0.15">
      <c r="A375" s="94"/>
      <c r="B375" s="252"/>
      <c r="C375" s="252"/>
      <c r="D375" s="252"/>
      <c r="E375" s="252"/>
      <c r="F375" s="361"/>
      <c r="G375" s="252"/>
      <c r="H375" s="252"/>
      <c r="I375" s="252"/>
      <c r="J375" s="252"/>
    </row>
    <row r="376" spans="1:10" x14ac:dyDescent="0.15">
      <c r="A376" s="94"/>
      <c r="B376" s="252"/>
      <c r="C376" s="252"/>
      <c r="D376" s="252"/>
      <c r="E376" s="252"/>
      <c r="F376" s="361"/>
      <c r="G376" s="252"/>
      <c r="H376" s="252"/>
      <c r="I376" s="252"/>
      <c r="J376" s="252"/>
    </row>
    <row r="377" spans="1:10" x14ac:dyDescent="0.15">
      <c r="A377" s="94"/>
      <c r="B377" s="252"/>
      <c r="C377" s="252"/>
      <c r="D377" s="252"/>
      <c r="E377" s="252"/>
      <c r="F377" s="361"/>
      <c r="G377" s="252"/>
      <c r="H377" s="252"/>
      <c r="I377" s="252"/>
      <c r="J377" s="252"/>
    </row>
    <row r="378" spans="1:10" x14ac:dyDescent="0.15">
      <c r="A378" s="94"/>
      <c r="B378" s="252"/>
      <c r="C378" s="252"/>
      <c r="D378" s="252"/>
      <c r="E378" s="252"/>
      <c r="F378" s="361"/>
      <c r="G378" s="252"/>
      <c r="H378" s="252"/>
      <c r="I378" s="252"/>
      <c r="J378" s="252"/>
    </row>
    <row r="379" spans="1:10" x14ac:dyDescent="0.15">
      <c r="A379" s="94"/>
      <c r="B379" s="252"/>
      <c r="C379" s="252"/>
      <c r="D379" s="252"/>
      <c r="E379" s="252"/>
      <c r="F379" s="361"/>
      <c r="G379" s="252"/>
      <c r="H379" s="252"/>
      <c r="I379" s="252"/>
      <c r="J379" s="252"/>
    </row>
    <row r="380" spans="1:10" x14ac:dyDescent="0.15">
      <c r="A380" s="94"/>
      <c r="B380" s="252"/>
      <c r="C380" s="252"/>
      <c r="D380" s="252"/>
      <c r="E380" s="252"/>
      <c r="F380" s="361"/>
      <c r="G380" s="252"/>
      <c r="H380" s="252"/>
      <c r="I380" s="252"/>
      <c r="J380" s="252"/>
    </row>
    <row r="381" spans="1:10" x14ac:dyDescent="0.15">
      <c r="A381" s="94"/>
      <c r="B381" s="252"/>
      <c r="C381" s="252"/>
      <c r="D381" s="252"/>
      <c r="E381" s="252"/>
      <c r="F381" s="361"/>
      <c r="G381" s="252"/>
      <c r="H381" s="252"/>
      <c r="I381" s="252"/>
      <c r="J381" s="252"/>
    </row>
    <row r="382" spans="1:10" x14ac:dyDescent="0.15">
      <c r="A382" s="94"/>
      <c r="B382" s="252"/>
      <c r="C382" s="252"/>
      <c r="D382" s="252"/>
      <c r="E382" s="252"/>
      <c r="F382" s="361"/>
      <c r="G382" s="252"/>
      <c r="H382" s="252"/>
      <c r="I382" s="252"/>
      <c r="J382" s="252"/>
    </row>
    <row r="383" spans="1:10" x14ac:dyDescent="0.15">
      <c r="A383" s="94"/>
      <c r="B383" s="252"/>
      <c r="C383" s="252"/>
      <c r="D383" s="252"/>
      <c r="E383" s="252"/>
      <c r="F383" s="361"/>
      <c r="G383" s="252"/>
      <c r="H383" s="252"/>
      <c r="I383" s="252"/>
      <c r="J383" s="252"/>
    </row>
    <row r="384" spans="1:10" x14ac:dyDescent="0.15">
      <c r="A384" s="94"/>
      <c r="B384" s="252"/>
      <c r="C384" s="252"/>
      <c r="D384" s="252"/>
      <c r="E384" s="252"/>
      <c r="F384" s="361"/>
      <c r="G384" s="252"/>
      <c r="H384" s="252"/>
      <c r="I384" s="252"/>
      <c r="J384" s="252"/>
    </row>
    <row r="385" spans="1:10" x14ac:dyDescent="0.15">
      <c r="A385" s="94"/>
      <c r="B385" s="252"/>
      <c r="C385" s="252"/>
      <c r="D385" s="252"/>
      <c r="E385" s="252"/>
      <c r="F385" s="361"/>
      <c r="G385" s="252"/>
      <c r="H385" s="252"/>
      <c r="I385" s="252"/>
      <c r="J385" s="252"/>
    </row>
    <row r="386" spans="1:10" x14ac:dyDescent="0.15">
      <c r="A386" s="94"/>
      <c r="B386" s="252"/>
      <c r="C386" s="252"/>
      <c r="D386" s="252"/>
      <c r="E386" s="252"/>
      <c r="F386" s="361"/>
      <c r="G386" s="252"/>
      <c r="H386" s="252"/>
      <c r="I386" s="252"/>
      <c r="J386" s="252"/>
    </row>
    <row r="387" spans="1:10" x14ac:dyDescent="0.15">
      <c r="A387" s="94"/>
      <c r="B387" s="252"/>
      <c r="C387" s="252"/>
      <c r="D387" s="252"/>
      <c r="E387" s="252"/>
      <c r="F387" s="361"/>
      <c r="G387" s="252"/>
      <c r="H387" s="252"/>
      <c r="I387" s="252"/>
      <c r="J387" s="252"/>
    </row>
    <row r="388" spans="1:10" x14ac:dyDescent="0.15">
      <c r="A388" s="94"/>
      <c r="B388" s="252"/>
      <c r="C388" s="252"/>
      <c r="D388" s="252"/>
      <c r="E388" s="252"/>
      <c r="F388" s="361"/>
      <c r="G388" s="252"/>
      <c r="H388" s="252"/>
      <c r="I388" s="252"/>
      <c r="J388" s="252"/>
    </row>
    <row r="389" spans="1:10" x14ac:dyDescent="0.15">
      <c r="A389" s="94"/>
      <c r="B389" s="252"/>
      <c r="C389" s="252"/>
      <c r="D389" s="252"/>
      <c r="E389" s="252"/>
      <c r="F389" s="361"/>
      <c r="G389" s="252"/>
      <c r="H389" s="252"/>
      <c r="I389" s="252"/>
      <c r="J389" s="252"/>
    </row>
    <row r="390" spans="1:10" x14ac:dyDescent="0.15">
      <c r="A390" s="94"/>
      <c r="B390" s="252"/>
      <c r="C390" s="252"/>
      <c r="D390" s="252"/>
      <c r="E390" s="252"/>
      <c r="F390" s="361"/>
      <c r="G390" s="252"/>
      <c r="H390" s="252"/>
      <c r="I390" s="252"/>
      <c r="J390" s="252"/>
    </row>
    <row r="391" spans="1:10" x14ac:dyDescent="0.15">
      <c r="A391" s="94"/>
      <c r="B391" s="252"/>
      <c r="C391" s="252"/>
      <c r="D391" s="252"/>
      <c r="E391" s="252"/>
      <c r="F391" s="361"/>
      <c r="G391" s="252"/>
      <c r="H391" s="252"/>
      <c r="I391" s="252"/>
      <c r="J391" s="252"/>
    </row>
    <row r="392" spans="1:10" x14ac:dyDescent="0.15">
      <c r="A392" s="94"/>
      <c r="B392" s="252"/>
      <c r="C392" s="252"/>
      <c r="D392" s="252"/>
      <c r="E392" s="252"/>
      <c r="F392" s="361"/>
      <c r="G392" s="252"/>
      <c r="H392" s="252"/>
      <c r="I392" s="252"/>
      <c r="J392" s="252"/>
    </row>
    <row r="393" spans="1:10" x14ac:dyDescent="0.15">
      <c r="A393" s="94"/>
      <c r="B393" s="252"/>
      <c r="C393" s="252"/>
      <c r="D393" s="252"/>
      <c r="E393" s="252"/>
      <c r="F393" s="361"/>
      <c r="G393" s="252"/>
      <c r="H393" s="252"/>
      <c r="I393" s="252"/>
      <c r="J393" s="252"/>
    </row>
    <row r="394" spans="1:10" x14ac:dyDescent="0.15">
      <c r="A394" s="94"/>
      <c r="B394" s="252"/>
      <c r="C394" s="252"/>
      <c r="D394" s="252"/>
      <c r="E394" s="252"/>
      <c r="F394" s="361"/>
      <c r="G394" s="252"/>
      <c r="H394" s="252"/>
      <c r="I394" s="252"/>
      <c r="J394" s="252"/>
    </row>
    <row r="395" spans="1:10" x14ac:dyDescent="0.15">
      <c r="A395" s="94"/>
      <c r="B395" s="252"/>
      <c r="C395" s="252"/>
      <c r="D395" s="252"/>
      <c r="E395" s="252"/>
      <c r="F395" s="361"/>
      <c r="G395" s="252"/>
      <c r="H395" s="252"/>
      <c r="I395" s="252"/>
      <c r="J395" s="252"/>
    </row>
    <row r="396" spans="1:10" x14ac:dyDescent="0.15">
      <c r="A396" s="94"/>
      <c r="B396" s="252"/>
      <c r="C396" s="252"/>
      <c r="D396" s="252"/>
      <c r="E396" s="252"/>
      <c r="F396" s="361"/>
      <c r="G396" s="252"/>
      <c r="H396" s="252"/>
      <c r="I396" s="252"/>
      <c r="J396" s="252"/>
    </row>
    <row r="397" spans="1:10" x14ac:dyDescent="0.15">
      <c r="A397" s="94"/>
      <c r="B397" s="252"/>
      <c r="C397" s="252"/>
      <c r="D397" s="252"/>
      <c r="E397" s="252"/>
      <c r="F397" s="361"/>
      <c r="G397" s="252"/>
      <c r="H397" s="252"/>
      <c r="I397" s="252"/>
      <c r="J397" s="252"/>
    </row>
    <row r="398" spans="1:10" x14ac:dyDescent="0.15">
      <c r="A398" s="94"/>
      <c r="B398" s="252"/>
      <c r="C398" s="252"/>
      <c r="D398" s="252"/>
      <c r="E398" s="252"/>
      <c r="F398" s="361"/>
      <c r="G398" s="252"/>
      <c r="H398" s="252"/>
      <c r="I398" s="252"/>
      <c r="J398" s="252"/>
    </row>
    <row r="399" spans="1:10" x14ac:dyDescent="0.15">
      <c r="A399" s="94"/>
      <c r="B399" s="252"/>
      <c r="C399" s="252"/>
      <c r="D399" s="252"/>
      <c r="E399" s="252"/>
      <c r="F399" s="361"/>
      <c r="G399" s="252"/>
      <c r="H399" s="252"/>
      <c r="I399" s="252"/>
      <c r="J399" s="252"/>
    </row>
    <row r="400" spans="1:10" x14ac:dyDescent="0.15">
      <c r="A400" s="94"/>
      <c r="B400" s="252"/>
      <c r="C400" s="252"/>
      <c r="D400" s="252"/>
      <c r="E400" s="252"/>
      <c r="F400" s="361"/>
      <c r="G400" s="252"/>
      <c r="H400" s="252"/>
      <c r="I400" s="252"/>
      <c r="J400" s="252"/>
    </row>
    <row r="401" spans="1:10" x14ac:dyDescent="0.15">
      <c r="A401" s="94"/>
      <c r="B401" s="252"/>
      <c r="C401" s="252"/>
      <c r="D401" s="252"/>
      <c r="E401" s="252"/>
      <c r="F401" s="361"/>
      <c r="G401" s="252"/>
      <c r="H401" s="252"/>
      <c r="I401" s="252"/>
      <c r="J401" s="252"/>
    </row>
    <row r="402" spans="1:10" x14ac:dyDescent="0.15">
      <c r="A402" s="94"/>
      <c r="B402" s="252"/>
      <c r="C402" s="252"/>
      <c r="D402" s="252"/>
      <c r="E402" s="252"/>
      <c r="F402" s="361"/>
      <c r="G402" s="252"/>
      <c r="H402" s="252"/>
      <c r="I402" s="252"/>
      <c r="J402" s="252"/>
    </row>
    <row r="403" spans="1:10" x14ac:dyDescent="0.15">
      <c r="A403" s="94"/>
      <c r="B403" s="252"/>
      <c r="C403" s="252"/>
      <c r="D403" s="252"/>
      <c r="E403" s="252"/>
      <c r="F403" s="361"/>
      <c r="G403" s="252"/>
      <c r="H403" s="252"/>
      <c r="I403" s="252"/>
      <c r="J403" s="252"/>
    </row>
    <row r="404" spans="1:10" x14ac:dyDescent="0.15">
      <c r="A404" s="94"/>
      <c r="B404" s="252"/>
      <c r="C404" s="252"/>
      <c r="D404" s="252"/>
      <c r="E404" s="252"/>
      <c r="F404" s="361"/>
      <c r="G404" s="252"/>
      <c r="H404" s="252"/>
      <c r="I404" s="252"/>
      <c r="J404" s="252"/>
    </row>
    <row r="405" spans="1:10" x14ac:dyDescent="0.15">
      <c r="A405" s="94"/>
      <c r="B405" s="252"/>
      <c r="C405" s="252"/>
      <c r="D405" s="252"/>
      <c r="E405" s="252"/>
      <c r="F405" s="361"/>
      <c r="G405" s="252"/>
      <c r="H405" s="252"/>
      <c r="I405" s="252"/>
      <c r="J405" s="252"/>
    </row>
    <row r="406" spans="1:10" x14ac:dyDescent="0.15">
      <c r="A406" s="94"/>
      <c r="B406" s="252"/>
      <c r="C406" s="252"/>
      <c r="D406" s="252"/>
      <c r="E406" s="252"/>
      <c r="F406" s="361"/>
      <c r="G406" s="252"/>
      <c r="H406" s="252"/>
      <c r="I406" s="252"/>
      <c r="J406" s="252"/>
    </row>
    <row r="407" spans="1:10" x14ac:dyDescent="0.15">
      <c r="A407" s="94"/>
      <c r="B407" s="252"/>
      <c r="C407" s="252"/>
      <c r="D407" s="252"/>
      <c r="E407" s="252"/>
      <c r="F407" s="361"/>
      <c r="G407" s="252"/>
      <c r="H407" s="252"/>
      <c r="I407" s="252"/>
      <c r="J407" s="252"/>
    </row>
    <row r="408" spans="1:10" x14ac:dyDescent="0.15">
      <c r="A408" s="94"/>
      <c r="B408" s="252"/>
      <c r="C408" s="252"/>
      <c r="D408" s="252"/>
      <c r="E408" s="252"/>
      <c r="F408" s="361"/>
      <c r="G408" s="252"/>
      <c r="H408" s="252"/>
      <c r="I408" s="252"/>
      <c r="J408" s="252"/>
    </row>
    <row r="409" spans="1:10" x14ac:dyDescent="0.15">
      <c r="A409" s="94"/>
      <c r="B409" s="252"/>
      <c r="C409" s="252"/>
      <c r="D409" s="252"/>
      <c r="E409" s="252"/>
      <c r="F409" s="361"/>
      <c r="G409" s="252"/>
      <c r="H409" s="252"/>
      <c r="I409" s="252"/>
      <c r="J409" s="252"/>
    </row>
    <row r="410" spans="1:10" x14ac:dyDescent="0.15">
      <c r="A410" s="94"/>
      <c r="B410" s="252"/>
      <c r="C410" s="252"/>
      <c r="D410" s="252"/>
      <c r="E410" s="252"/>
      <c r="F410" s="361"/>
      <c r="G410" s="252"/>
      <c r="H410" s="252"/>
      <c r="I410" s="252"/>
      <c r="J410" s="252"/>
    </row>
    <row r="411" spans="1:10" x14ac:dyDescent="0.15">
      <c r="A411" s="94"/>
      <c r="B411" s="252"/>
      <c r="C411" s="252"/>
      <c r="D411" s="252"/>
      <c r="E411" s="252"/>
      <c r="F411" s="361"/>
      <c r="G411" s="252"/>
      <c r="H411" s="252"/>
      <c r="I411" s="252"/>
      <c r="J411" s="252"/>
    </row>
    <row r="412" spans="1:10" x14ac:dyDescent="0.15">
      <c r="A412" s="94"/>
      <c r="B412" s="252"/>
      <c r="C412" s="252"/>
      <c r="D412" s="252"/>
      <c r="E412" s="252"/>
      <c r="F412" s="361"/>
      <c r="G412" s="252"/>
      <c r="H412" s="252"/>
      <c r="I412" s="252"/>
      <c r="J412" s="252"/>
    </row>
    <row r="413" spans="1:10" x14ac:dyDescent="0.15">
      <c r="A413" s="94"/>
      <c r="B413" s="252"/>
      <c r="C413" s="252"/>
      <c r="D413" s="252"/>
      <c r="E413" s="252"/>
      <c r="F413" s="361"/>
      <c r="G413" s="252"/>
      <c r="H413" s="252"/>
      <c r="I413" s="252"/>
      <c r="J413" s="252"/>
    </row>
    <row r="414" spans="1:10" x14ac:dyDescent="0.15">
      <c r="A414" s="94"/>
      <c r="B414" s="252"/>
      <c r="C414" s="252"/>
      <c r="D414" s="252"/>
      <c r="E414" s="252"/>
      <c r="F414" s="361"/>
      <c r="G414" s="252"/>
      <c r="H414" s="252"/>
      <c r="I414" s="252"/>
      <c r="J414" s="252"/>
    </row>
    <row r="415" spans="1:10" x14ac:dyDescent="0.15">
      <c r="A415" s="94"/>
      <c r="B415" s="252"/>
      <c r="C415" s="252"/>
      <c r="D415" s="252"/>
      <c r="E415" s="252"/>
      <c r="F415" s="361"/>
      <c r="G415" s="252"/>
      <c r="H415" s="252"/>
      <c r="I415" s="252"/>
      <c r="J415" s="252"/>
    </row>
    <row r="416" spans="1:10" x14ac:dyDescent="0.15">
      <c r="A416" s="94"/>
      <c r="B416" s="252"/>
      <c r="C416" s="252"/>
      <c r="D416" s="252"/>
      <c r="E416" s="252"/>
      <c r="F416" s="361"/>
      <c r="G416" s="252"/>
      <c r="H416" s="252"/>
      <c r="I416" s="252"/>
      <c r="J416" s="252"/>
    </row>
    <row r="417" spans="1:10" x14ac:dyDescent="0.15">
      <c r="A417" s="94"/>
      <c r="B417" s="252"/>
      <c r="C417" s="252"/>
      <c r="D417" s="252"/>
      <c r="E417" s="252"/>
      <c r="F417" s="361"/>
      <c r="G417" s="252"/>
      <c r="H417" s="252"/>
      <c r="I417" s="252"/>
      <c r="J417" s="252"/>
    </row>
    <row r="418" spans="1:10" x14ac:dyDescent="0.15">
      <c r="A418" s="94"/>
      <c r="B418" s="252"/>
      <c r="C418" s="252"/>
      <c r="D418" s="252"/>
      <c r="E418" s="252"/>
      <c r="F418" s="361"/>
      <c r="G418" s="252"/>
      <c r="H418" s="252"/>
      <c r="I418" s="252"/>
      <c r="J418" s="252"/>
    </row>
    <row r="419" spans="1:10" x14ac:dyDescent="0.15">
      <c r="A419" s="94"/>
      <c r="B419" s="252"/>
      <c r="C419" s="252"/>
      <c r="D419" s="252"/>
      <c r="E419" s="252"/>
      <c r="F419" s="361"/>
      <c r="G419" s="252"/>
      <c r="H419" s="252"/>
      <c r="I419" s="252"/>
      <c r="J419" s="252"/>
    </row>
    <row r="420" spans="1:10" x14ac:dyDescent="0.15">
      <c r="A420" s="94"/>
      <c r="B420" s="252"/>
      <c r="C420" s="252"/>
      <c r="D420" s="252"/>
      <c r="E420" s="252"/>
      <c r="F420" s="361"/>
      <c r="G420" s="252"/>
      <c r="H420" s="252"/>
      <c r="I420" s="252"/>
      <c r="J420" s="252"/>
    </row>
    <row r="421" spans="1:10" x14ac:dyDescent="0.15">
      <c r="A421" s="94"/>
      <c r="B421" s="252"/>
      <c r="C421" s="252"/>
      <c r="D421" s="252"/>
      <c r="E421" s="252"/>
      <c r="F421" s="361"/>
      <c r="G421" s="252"/>
      <c r="H421" s="252"/>
      <c r="I421" s="252"/>
      <c r="J421" s="252"/>
    </row>
    <row r="422" spans="1:10" x14ac:dyDescent="0.15">
      <c r="A422" s="94"/>
      <c r="B422" s="252"/>
      <c r="C422" s="252"/>
      <c r="D422" s="252"/>
      <c r="E422" s="252"/>
      <c r="F422" s="361"/>
      <c r="G422" s="252"/>
      <c r="H422" s="252"/>
      <c r="I422" s="252"/>
      <c r="J422" s="252"/>
    </row>
    <row r="423" spans="1:10" x14ac:dyDescent="0.15">
      <c r="A423" s="94"/>
      <c r="B423" s="252"/>
      <c r="C423" s="252"/>
      <c r="D423" s="252"/>
      <c r="E423" s="252"/>
      <c r="F423" s="361"/>
      <c r="G423" s="252"/>
      <c r="H423" s="252"/>
      <c r="I423" s="252"/>
      <c r="J423" s="252"/>
    </row>
    <row r="424" spans="1:10" x14ac:dyDescent="0.15">
      <c r="A424" s="94"/>
      <c r="B424" s="252"/>
      <c r="C424" s="252"/>
      <c r="D424" s="252"/>
      <c r="E424" s="252"/>
      <c r="F424" s="361"/>
      <c r="G424" s="252"/>
      <c r="H424" s="252"/>
      <c r="I424" s="252"/>
      <c r="J424" s="252"/>
    </row>
    <row r="425" spans="1:10" x14ac:dyDescent="0.15">
      <c r="A425" s="94"/>
      <c r="B425" s="252"/>
      <c r="C425" s="252"/>
      <c r="D425" s="252"/>
      <c r="E425" s="252"/>
      <c r="F425" s="361"/>
      <c r="G425" s="252"/>
      <c r="H425" s="252"/>
      <c r="I425" s="252"/>
      <c r="J425" s="252"/>
    </row>
    <row r="426" spans="1:10" x14ac:dyDescent="0.15">
      <c r="A426" s="94"/>
      <c r="B426" s="252"/>
      <c r="C426" s="252"/>
      <c r="D426" s="252"/>
      <c r="E426" s="252"/>
      <c r="F426" s="361"/>
      <c r="G426" s="252"/>
      <c r="H426" s="252"/>
      <c r="I426" s="252"/>
      <c r="J426" s="252"/>
    </row>
    <row r="427" spans="1:10" x14ac:dyDescent="0.15">
      <c r="A427" s="94"/>
      <c r="B427" s="252"/>
      <c r="C427" s="252"/>
      <c r="D427" s="252"/>
      <c r="E427" s="252"/>
      <c r="F427" s="361"/>
      <c r="G427" s="252"/>
      <c r="H427" s="252"/>
      <c r="I427" s="252"/>
      <c r="J427" s="252"/>
    </row>
    <row r="428" spans="1:10" x14ac:dyDescent="0.15">
      <c r="A428" s="94"/>
      <c r="B428" s="252"/>
      <c r="C428" s="252"/>
      <c r="D428" s="252"/>
      <c r="E428" s="252"/>
      <c r="F428" s="361"/>
      <c r="G428" s="252"/>
      <c r="H428" s="252"/>
      <c r="I428" s="252"/>
      <c r="J428" s="252"/>
    </row>
    <row r="429" spans="1:10" x14ac:dyDescent="0.15">
      <c r="A429" s="94"/>
      <c r="B429" s="252"/>
      <c r="C429" s="252"/>
      <c r="D429" s="252"/>
      <c r="E429" s="252"/>
      <c r="F429" s="361"/>
      <c r="G429" s="252"/>
      <c r="H429" s="252"/>
      <c r="I429" s="252"/>
      <c r="J429" s="252"/>
    </row>
    <row r="430" spans="1:10" x14ac:dyDescent="0.15">
      <c r="A430" s="94"/>
      <c r="B430" s="252"/>
      <c r="C430" s="252"/>
      <c r="D430" s="252"/>
      <c r="E430" s="252"/>
      <c r="F430" s="361"/>
      <c r="G430" s="252"/>
      <c r="H430" s="252"/>
      <c r="I430" s="252"/>
      <c r="J430" s="252"/>
    </row>
    <row r="431" spans="1:10" x14ac:dyDescent="0.15">
      <c r="A431" s="94"/>
      <c r="B431" s="252"/>
      <c r="C431" s="252"/>
      <c r="D431" s="252"/>
      <c r="E431" s="252"/>
      <c r="F431" s="361"/>
      <c r="G431" s="252"/>
      <c r="H431" s="252"/>
      <c r="I431" s="252"/>
      <c r="J431" s="252"/>
    </row>
    <row r="432" spans="1:10" x14ac:dyDescent="0.15">
      <c r="A432" s="94"/>
      <c r="B432" s="252"/>
      <c r="C432" s="252"/>
      <c r="D432" s="252"/>
      <c r="E432" s="252"/>
      <c r="F432" s="361"/>
      <c r="G432" s="252"/>
      <c r="H432" s="252"/>
      <c r="I432" s="252"/>
      <c r="J432" s="252"/>
    </row>
    <row r="433" spans="1:10" x14ac:dyDescent="0.15">
      <c r="A433" s="94"/>
      <c r="B433" s="252"/>
      <c r="C433" s="252"/>
      <c r="D433" s="252"/>
      <c r="E433" s="252"/>
      <c r="F433" s="361"/>
      <c r="G433" s="252"/>
      <c r="H433" s="252"/>
      <c r="I433" s="252"/>
      <c r="J433" s="252"/>
    </row>
    <row r="434" spans="1:10" x14ac:dyDescent="0.15">
      <c r="A434" s="94"/>
      <c r="B434" s="252"/>
      <c r="C434" s="252"/>
      <c r="D434" s="252"/>
      <c r="E434" s="252"/>
      <c r="F434" s="361"/>
      <c r="G434" s="252"/>
      <c r="H434" s="252"/>
      <c r="I434" s="252"/>
      <c r="J434" s="252"/>
    </row>
    <row r="435" spans="1:10" x14ac:dyDescent="0.15">
      <c r="A435" s="94"/>
      <c r="B435" s="252"/>
      <c r="C435" s="252"/>
      <c r="D435" s="252"/>
      <c r="E435" s="252"/>
      <c r="F435" s="361"/>
      <c r="G435" s="252"/>
      <c r="H435" s="252"/>
      <c r="I435" s="252"/>
      <c r="J435" s="252"/>
    </row>
    <row r="436" spans="1:10" x14ac:dyDescent="0.15">
      <c r="A436" s="94"/>
      <c r="B436" s="252"/>
      <c r="C436" s="252"/>
      <c r="D436" s="252"/>
      <c r="E436" s="252"/>
      <c r="F436" s="361"/>
      <c r="G436" s="252"/>
      <c r="H436" s="252"/>
      <c r="I436" s="252"/>
      <c r="J436" s="252"/>
    </row>
    <row r="437" spans="1:10" x14ac:dyDescent="0.15">
      <c r="A437" s="94"/>
      <c r="B437" s="252"/>
      <c r="C437" s="252"/>
      <c r="D437" s="252"/>
      <c r="E437" s="252"/>
      <c r="F437" s="361"/>
      <c r="G437" s="252"/>
      <c r="H437" s="252"/>
      <c r="I437" s="252"/>
      <c r="J437" s="252"/>
    </row>
    <row r="438" spans="1:10" x14ac:dyDescent="0.15">
      <c r="A438" s="94"/>
      <c r="B438" s="252"/>
      <c r="C438" s="252"/>
      <c r="D438" s="252"/>
      <c r="E438" s="252"/>
      <c r="F438" s="361"/>
      <c r="G438" s="252"/>
      <c r="H438" s="252"/>
      <c r="I438" s="252"/>
      <c r="J438" s="252"/>
    </row>
    <row r="439" spans="1:10" x14ac:dyDescent="0.15">
      <c r="A439" s="94"/>
      <c r="B439" s="252"/>
      <c r="C439" s="252"/>
      <c r="D439" s="252"/>
      <c r="E439" s="252"/>
      <c r="F439" s="361"/>
      <c r="G439" s="252"/>
      <c r="H439" s="252"/>
      <c r="I439" s="252"/>
      <c r="J439" s="252"/>
    </row>
    <row r="440" spans="1:10" x14ac:dyDescent="0.15">
      <c r="A440" s="94"/>
      <c r="B440" s="252"/>
      <c r="C440" s="252"/>
      <c r="D440" s="252"/>
      <c r="E440" s="252"/>
      <c r="F440" s="361"/>
      <c r="G440" s="252"/>
      <c r="H440" s="252"/>
      <c r="I440" s="252"/>
      <c r="J440" s="252"/>
    </row>
    <row r="441" spans="1:10" x14ac:dyDescent="0.15">
      <c r="A441" s="94"/>
      <c r="B441" s="252"/>
      <c r="C441" s="252"/>
      <c r="D441" s="252"/>
      <c r="E441" s="252"/>
      <c r="F441" s="361"/>
      <c r="G441" s="252"/>
      <c r="H441" s="252"/>
      <c r="I441" s="252"/>
      <c r="J441" s="252"/>
    </row>
    <row r="442" spans="1:10" x14ac:dyDescent="0.15">
      <c r="A442" s="94"/>
      <c r="B442" s="252"/>
      <c r="C442" s="252"/>
      <c r="D442" s="252"/>
      <c r="E442" s="252"/>
      <c r="F442" s="361"/>
      <c r="G442" s="252"/>
      <c r="H442" s="252"/>
      <c r="I442" s="252"/>
      <c r="J442" s="252"/>
    </row>
    <row r="443" spans="1:10" x14ac:dyDescent="0.15">
      <c r="A443" s="94"/>
      <c r="B443" s="252"/>
      <c r="C443" s="252"/>
      <c r="D443" s="252"/>
      <c r="E443" s="252"/>
      <c r="F443" s="361"/>
      <c r="G443" s="252"/>
      <c r="H443" s="252"/>
      <c r="I443" s="252"/>
      <c r="J443" s="252"/>
    </row>
    <row r="444" spans="1:10" x14ac:dyDescent="0.15">
      <c r="A444" s="94"/>
      <c r="B444" s="252"/>
      <c r="C444" s="252"/>
      <c r="D444" s="252"/>
      <c r="E444" s="252"/>
      <c r="F444" s="361"/>
      <c r="G444" s="252"/>
      <c r="H444" s="252"/>
      <c r="I444" s="252"/>
      <c r="J444" s="252"/>
    </row>
    <row r="445" spans="1:10" x14ac:dyDescent="0.15">
      <c r="A445" s="94"/>
      <c r="B445" s="252"/>
      <c r="C445" s="252"/>
      <c r="D445" s="252"/>
      <c r="E445" s="252"/>
      <c r="F445" s="361"/>
      <c r="G445" s="252"/>
      <c r="H445" s="252"/>
      <c r="I445" s="252"/>
      <c r="J445" s="252"/>
    </row>
    <row r="446" spans="1:10" x14ac:dyDescent="0.15">
      <c r="A446" s="94"/>
      <c r="B446" s="252"/>
      <c r="C446" s="252"/>
      <c r="D446" s="252"/>
      <c r="E446" s="252"/>
      <c r="F446" s="361"/>
      <c r="G446" s="252"/>
      <c r="H446" s="252"/>
      <c r="I446" s="252"/>
      <c r="J446" s="252"/>
    </row>
    <row r="447" spans="1:10" x14ac:dyDescent="0.15">
      <c r="A447" s="94"/>
      <c r="B447" s="252"/>
      <c r="C447" s="252"/>
      <c r="D447" s="252"/>
      <c r="E447" s="252"/>
      <c r="F447" s="361"/>
      <c r="G447" s="252"/>
      <c r="H447" s="252"/>
      <c r="I447" s="252"/>
      <c r="J447" s="252"/>
    </row>
    <row r="448" spans="1:10" x14ac:dyDescent="0.15">
      <c r="A448" s="94"/>
      <c r="B448" s="252"/>
      <c r="C448" s="252"/>
      <c r="D448" s="252"/>
      <c r="E448" s="252"/>
      <c r="F448" s="361"/>
      <c r="G448" s="252"/>
      <c r="H448" s="252"/>
      <c r="I448" s="252"/>
      <c r="J448" s="252"/>
    </row>
    <row r="449" spans="1:10" x14ac:dyDescent="0.15">
      <c r="A449" s="94"/>
      <c r="B449" s="252"/>
      <c r="C449" s="252"/>
      <c r="D449" s="252"/>
      <c r="E449" s="252"/>
      <c r="F449" s="361"/>
      <c r="G449" s="252"/>
      <c r="H449" s="252"/>
      <c r="I449" s="252"/>
      <c r="J449" s="252"/>
    </row>
    <row r="450" spans="1:10" x14ac:dyDescent="0.15">
      <c r="A450" s="94"/>
      <c r="B450" s="252"/>
      <c r="C450" s="252"/>
      <c r="D450" s="252"/>
      <c r="E450" s="252"/>
      <c r="F450" s="361"/>
      <c r="G450" s="252"/>
      <c r="H450" s="252"/>
      <c r="I450" s="252"/>
      <c r="J450" s="252"/>
    </row>
    <row r="451" spans="1:10" x14ac:dyDescent="0.15">
      <c r="A451" s="94"/>
      <c r="B451" s="252"/>
      <c r="C451" s="252"/>
      <c r="D451" s="252"/>
      <c r="E451" s="252"/>
      <c r="F451" s="361"/>
      <c r="G451" s="252"/>
      <c r="H451" s="252"/>
      <c r="I451" s="252"/>
      <c r="J451" s="252"/>
    </row>
    <row r="452" spans="1:10" x14ac:dyDescent="0.15">
      <c r="A452" s="94"/>
      <c r="B452" s="252"/>
      <c r="C452" s="252"/>
      <c r="D452" s="252"/>
      <c r="E452" s="252"/>
      <c r="F452" s="361"/>
      <c r="G452" s="252"/>
      <c r="H452" s="252"/>
      <c r="I452" s="252"/>
      <c r="J452" s="252"/>
    </row>
    <row r="453" spans="1:10" x14ac:dyDescent="0.15">
      <c r="A453" s="94"/>
      <c r="B453" s="252"/>
      <c r="C453" s="252"/>
      <c r="D453" s="252"/>
      <c r="E453" s="252"/>
      <c r="F453" s="361"/>
      <c r="G453" s="252"/>
      <c r="H453" s="252"/>
      <c r="I453" s="252"/>
      <c r="J453" s="252"/>
    </row>
    <row r="454" spans="1:10" x14ac:dyDescent="0.15">
      <c r="A454" s="94"/>
      <c r="B454" s="252"/>
      <c r="C454" s="252"/>
      <c r="D454" s="252"/>
      <c r="E454" s="252"/>
      <c r="F454" s="361"/>
      <c r="G454" s="252"/>
      <c r="H454" s="252"/>
      <c r="I454" s="252"/>
      <c r="J454" s="252"/>
    </row>
    <row r="455" spans="1:10" x14ac:dyDescent="0.15">
      <c r="A455" s="94"/>
      <c r="B455" s="252"/>
      <c r="C455" s="252"/>
      <c r="D455" s="252"/>
      <c r="E455" s="252"/>
      <c r="F455" s="361"/>
      <c r="G455" s="252"/>
      <c r="H455" s="252"/>
      <c r="I455" s="252"/>
      <c r="J455" s="252"/>
    </row>
    <row r="456" spans="1:10" x14ac:dyDescent="0.15">
      <c r="A456" s="94"/>
      <c r="B456" s="252"/>
      <c r="C456" s="252"/>
      <c r="D456" s="252"/>
      <c r="E456" s="252"/>
      <c r="F456" s="361"/>
      <c r="G456" s="252"/>
      <c r="H456" s="252"/>
      <c r="I456" s="252"/>
      <c r="J456" s="252"/>
    </row>
    <row r="457" spans="1:10" x14ac:dyDescent="0.15">
      <c r="A457" s="94"/>
      <c r="B457" s="252"/>
      <c r="C457" s="252"/>
      <c r="D457" s="252"/>
      <c r="E457" s="252"/>
      <c r="F457" s="361"/>
      <c r="G457" s="252"/>
      <c r="H457" s="252"/>
      <c r="I457" s="252"/>
      <c r="J457" s="252"/>
    </row>
    <row r="458" spans="1:10" x14ac:dyDescent="0.15">
      <c r="A458" s="94"/>
      <c r="B458" s="252"/>
      <c r="C458" s="252"/>
      <c r="D458" s="252"/>
      <c r="E458" s="252"/>
      <c r="F458" s="361"/>
      <c r="G458" s="252"/>
      <c r="H458" s="252"/>
      <c r="I458" s="252"/>
      <c r="J458" s="252"/>
    </row>
    <row r="459" spans="1:10" x14ac:dyDescent="0.15">
      <c r="A459" s="94"/>
      <c r="B459" s="252"/>
      <c r="C459" s="252"/>
      <c r="D459" s="252"/>
      <c r="E459" s="252"/>
      <c r="F459" s="361"/>
      <c r="G459" s="252"/>
      <c r="H459" s="252"/>
      <c r="I459" s="252"/>
      <c r="J459" s="252"/>
    </row>
    <row r="460" spans="1:10" x14ac:dyDescent="0.15">
      <c r="A460" s="94"/>
      <c r="B460" s="252"/>
      <c r="C460" s="252"/>
      <c r="D460" s="252"/>
      <c r="E460" s="252"/>
      <c r="F460" s="361"/>
      <c r="G460" s="252"/>
      <c r="H460" s="252"/>
      <c r="I460" s="252"/>
      <c r="J460" s="252"/>
    </row>
    <row r="461" spans="1:10" x14ac:dyDescent="0.15">
      <c r="A461" s="94"/>
      <c r="B461" s="252"/>
      <c r="C461" s="252"/>
      <c r="D461" s="252"/>
      <c r="E461" s="252"/>
      <c r="F461" s="361"/>
      <c r="G461" s="252"/>
      <c r="H461" s="252"/>
      <c r="I461" s="252"/>
      <c r="J461" s="252"/>
    </row>
    <row r="462" spans="1:10" x14ac:dyDescent="0.15">
      <c r="A462" s="94"/>
      <c r="B462" s="252"/>
      <c r="C462" s="252"/>
      <c r="D462" s="252"/>
      <c r="E462" s="252"/>
      <c r="F462" s="361"/>
      <c r="G462" s="252"/>
      <c r="H462" s="252"/>
      <c r="I462" s="252"/>
      <c r="J462" s="252"/>
    </row>
    <row r="463" spans="1:10" x14ac:dyDescent="0.15">
      <c r="A463" s="94"/>
      <c r="B463" s="252"/>
      <c r="C463" s="252"/>
      <c r="D463" s="252"/>
      <c r="E463" s="252"/>
      <c r="F463" s="361"/>
      <c r="G463" s="252"/>
      <c r="H463" s="252"/>
      <c r="I463" s="252"/>
      <c r="J463" s="252"/>
    </row>
    <row r="464" spans="1:10" x14ac:dyDescent="0.15">
      <c r="A464" s="94"/>
      <c r="B464" s="252"/>
      <c r="C464" s="252"/>
      <c r="D464" s="252"/>
      <c r="E464" s="252"/>
      <c r="F464" s="361"/>
      <c r="G464" s="252"/>
      <c r="H464" s="252"/>
      <c r="I464" s="252"/>
      <c r="J464" s="252"/>
    </row>
    <row r="465" spans="1:10" x14ac:dyDescent="0.15">
      <c r="A465" s="94"/>
      <c r="B465" s="252"/>
      <c r="C465" s="252"/>
      <c r="D465" s="252"/>
      <c r="E465" s="252"/>
      <c r="F465" s="361"/>
      <c r="G465" s="252"/>
      <c r="H465" s="252"/>
      <c r="I465" s="252"/>
      <c r="J465" s="252"/>
    </row>
    <row r="466" spans="1:10" x14ac:dyDescent="0.15">
      <c r="A466" s="94"/>
      <c r="B466" s="252"/>
      <c r="C466" s="252"/>
      <c r="D466" s="252"/>
      <c r="E466" s="252"/>
      <c r="F466" s="361"/>
      <c r="G466" s="252"/>
      <c r="H466" s="252"/>
      <c r="I466" s="252"/>
      <c r="J466" s="252"/>
    </row>
    <row r="467" spans="1:10" x14ac:dyDescent="0.15">
      <c r="A467" s="94"/>
      <c r="B467" s="252"/>
      <c r="C467" s="252"/>
      <c r="D467" s="252"/>
      <c r="E467" s="252"/>
      <c r="F467" s="361"/>
      <c r="G467" s="252"/>
      <c r="H467" s="252"/>
      <c r="I467" s="252"/>
      <c r="J467" s="252"/>
    </row>
    <row r="468" spans="1:10" x14ac:dyDescent="0.15">
      <c r="A468" s="94"/>
      <c r="B468" s="252"/>
      <c r="C468" s="252"/>
      <c r="D468" s="252"/>
      <c r="E468" s="252"/>
      <c r="F468" s="361"/>
      <c r="G468" s="252"/>
      <c r="H468" s="252"/>
      <c r="I468" s="252"/>
      <c r="J468" s="252"/>
    </row>
    <row r="469" spans="1:10" x14ac:dyDescent="0.15">
      <c r="A469" s="94"/>
      <c r="B469" s="252"/>
      <c r="C469" s="252"/>
      <c r="D469" s="252"/>
      <c r="E469" s="252"/>
      <c r="F469" s="361"/>
      <c r="G469" s="252"/>
      <c r="H469" s="252"/>
      <c r="I469" s="252"/>
      <c r="J469" s="252"/>
    </row>
    <row r="470" spans="1:10" x14ac:dyDescent="0.15">
      <c r="A470" s="94"/>
      <c r="B470" s="252"/>
      <c r="C470" s="252"/>
      <c r="D470" s="252"/>
      <c r="E470" s="252"/>
      <c r="F470" s="361"/>
      <c r="G470" s="252"/>
      <c r="H470" s="252"/>
      <c r="I470" s="252"/>
      <c r="J470" s="252"/>
    </row>
    <row r="471" spans="1:10" x14ac:dyDescent="0.15">
      <c r="A471" s="94"/>
      <c r="B471" s="252"/>
      <c r="C471" s="252"/>
      <c r="D471" s="252"/>
      <c r="E471" s="252"/>
      <c r="F471" s="361"/>
      <c r="G471" s="252"/>
      <c r="H471" s="252"/>
      <c r="I471" s="252"/>
      <c r="J471" s="252"/>
    </row>
    <row r="472" spans="1:10" x14ac:dyDescent="0.15">
      <c r="A472" s="94"/>
      <c r="B472" s="252"/>
      <c r="C472" s="252"/>
      <c r="D472" s="252"/>
      <c r="E472" s="252"/>
      <c r="F472" s="361"/>
      <c r="G472" s="252"/>
      <c r="H472" s="252"/>
      <c r="I472" s="252"/>
      <c r="J472" s="252"/>
    </row>
    <row r="473" spans="1:10" x14ac:dyDescent="0.15">
      <c r="A473" s="94"/>
      <c r="B473" s="252"/>
      <c r="C473" s="252"/>
      <c r="D473" s="252"/>
      <c r="E473" s="252"/>
      <c r="F473" s="361"/>
      <c r="G473" s="252"/>
      <c r="H473" s="252"/>
      <c r="I473" s="252"/>
      <c r="J473" s="252"/>
    </row>
    <row r="474" spans="1:10" x14ac:dyDescent="0.15">
      <c r="A474" s="94"/>
      <c r="B474" s="252"/>
      <c r="C474" s="252"/>
      <c r="D474" s="252"/>
      <c r="E474" s="252"/>
      <c r="F474" s="361"/>
      <c r="G474" s="252"/>
      <c r="H474" s="252"/>
      <c r="I474" s="252"/>
      <c r="J474" s="252"/>
    </row>
    <row r="475" spans="1:10" x14ac:dyDescent="0.15">
      <c r="A475" s="94"/>
      <c r="B475" s="252"/>
      <c r="C475" s="252"/>
      <c r="D475" s="252"/>
      <c r="E475" s="252"/>
      <c r="F475" s="361"/>
      <c r="G475" s="252"/>
      <c r="H475" s="252"/>
      <c r="I475" s="252"/>
      <c r="J475" s="252"/>
    </row>
    <row r="476" spans="1:10" x14ac:dyDescent="0.15">
      <c r="A476" s="94"/>
      <c r="B476" s="252"/>
      <c r="C476" s="252"/>
      <c r="D476" s="252"/>
      <c r="E476" s="252"/>
      <c r="F476" s="361"/>
      <c r="G476" s="252"/>
      <c r="H476" s="252"/>
      <c r="I476" s="252"/>
      <c r="J476" s="252"/>
    </row>
    <row r="477" spans="1:10" x14ac:dyDescent="0.15">
      <c r="A477" s="94"/>
      <c r="B477" s="252"/>
      <c r="C477" s="252"/>
      <c r="D477" s="252"/>
      <c r="E477" s="252"/>
      <c r="F477" s="361"/>
      <c r="G477" s="252"/>
      <c r="H477" s="252"/>
      <c r="I477" s="252"/>
      <c r="J477" s="252"/>
    </row>
    <row r="478" spans="1:10" x14ac:dyDescent="0.15">
      <c r="A478" s="94"/>
      <c r="B478" s="252"/>
      <c r="C478" s="252"/>
      <c r="D478" s="252"/>
      <c r="E478" s="252"/>
      <c r="F478" s="361"/>
      <c r="G478" s="252"/>
      <c r="H478" s="252"/>
      <c r="I478" s="252"/>
      <c r="J478" s="252"/>
    </row>
    <row r="479" spans="1:10" x14ac:dyDescent="0.15">
      <c r="A479" s="94"/>
      <c r="B479" s="252"/>
      <c r="C479" s="252"/>
      <c r="D479" s="252"/>
      <c r="E479" s="252"/>
      <c r="F479" s="361"/>
      <c r="G479" s="252"/>
      <c r="H479" s="252"/>
      <c r="I479" s="252"/>
      <c r="J479" s="252"/>
    </row>
    <row r="480" spans="1:10" x14ac:dyDescent="0.15">
      <c r="A480" s="94"/>
      <c r="B480" s="252"/>
      <c r="C480" s="252"/>
      <c r="D480" s="252"/>
      <c r="E480" s="252"/>
      <c r="F480" s="361"/>
      <c r="G480" s="252"/>
      <c r="H480" s="252"/>
      <c r="I480" s="252"/>
      <c r="J480" s="252"/>
    </row>
    <row r="481" spans="1:10" x14ac:dyDescent="0.15">
      <c r="A481" s="94"/>
      <c r="B481" s="252"/>
      <c r="C481" s="252"/>
      <c r="D481" s="252"/>
      <c r="E481" s="252"/>
      <c r="F481" s="361"/>
      <c r="G481" s="252"/>
      <c r="H481" s="252"/>
      <c r="I481" s="252"/>
      <c r="J481" s="252"/>
    </row>
    <row r="482" spans="1:10" x14ac:dyDescent="0.15">
      <c r="A482" s="94"/>
      <c r="B482" s="252"/>
      <c r="C482" s="252"/>
      <c r="D482" s="252"/>
      <c r="E482" s="252"/>
      <c r="F482" s="361"/>
      <c r="G482" s="252"/>
      <c r="H482" s="252"/>
      <c r="I482" s="252"/>
      <c r="J482" s="252"/>
    </row>
    <row r="483" spans="1:10" x14ac:dyDescent="0.15">
      <c r="A483" s="94"/>
      <c r="B483" s="252"/>
      <c r="C483" s="252"/>
      <c r="D483" s="252"/>
      <c r="E483" s="252"/>
      <c r="F483" s="361"/>
      <c r="G483" s="252"/>
      <c r="H483" s="252"/>
      <c r="I483" s="252"/>
      <c r="J483" s="252"/>
    </row>
    <row r="484" spans="1:10" x14ac:dyDescent="0.15">
      <c r="A484" s="94"/>
      <c r="B484" s="252"/>
      <c r="C484" s="252"/>
      <c r="D484" s="252"/>
      <c r="E484" s="252"/>
      <c r="F484" s="361"/>
      <c r="G484" s="252"/>
      <c r="H484" s="252"/>
      <c r="I484" s="252"/>
      <c r="J484" s="252"/>
    </row>
    <row r="485" spans="1:10" x14ac:dyDescent="0.15">
      <c r="A485" s="94"/>
      <c r="B485" s="252"/>
      <c r="C485" s="252"/>
      <c r="D485" s="252"/>
      <c r="E485" s="252"/>
      <c r="F485" s="361"/>
      <c r="G485" s="252"/>
      <c r="H485" s="252"/>
      <c r="I485" s="252"/>
      <c r="J485" s="252"/>
    </row>
    <row r="486" spans="1:10" x14ac:dyDescent="0.15">
      <c r="A486" s="94"/>
      <c r="B486" s="252"/>
      <c r="C486" s="252"/>
      <c r="D486" s="252"/>
      <c r="E486" s="252"/>
      <c r="F486" s="361"/>
      <c r="G486" s="252"/>
      <c r="H486" s="252"/>
      <c r="I486" s="252"/>
      <c r="J486" s="252"/>
    </row>
    <row r="487" spans="1:10" x14ac:dyDescent="0.15">
      <c r="A487" s="94"/>
      <c r="B487" s="252"/>
      <c r="C487" s="252"/>
      <c r="D487" s="252"/>
      <c r="E487" s="252"/>
      <c r="F487" s="361"/>
      <c r="G487" s="252"/>
      <c r="H487" s="252"/>
      <c r="I487" s="252"/>
      <c r="J487" s="252"/>
    </row>
    <row r="488" spans="1:10" x14ac:dyDescent="0.15">
      <c r="A488" s="94"/>
      <c r="B488" s="252"/>
      <c r="C488" s="252"/>
      <c r="D488" s="252"/>
      <c r="E488" s="252"/>
      <c r="F488" s="361"/>
      <c r="G488" s="252"/>
      <c r="H488" s="252"/>
      <c r="I488" s="252"/>
      <c r="J488" s="252"/>
    </row>
    <row r="489" spans="1:10" x14ac:dyDescent="0.15">
      <c r="A489" s="94"/>
      <c r="B489" s="252"/>
      <c r="C489" s="252"/>
      <c r="D489" s="252"/>
      <c r="E489" s="252"/>
      <c r="F489" s="361"/>
      <c r="G489" s="252"/>
      <c r="H489" s="252"/>
      <c r="I489" s="252"/>
      <c r="J489" s="252"/>
    </row>
    <row r="490" spans="1:10" x14ac:dyDescent="0.15">
      <c r="A490" s="94"/>
      <c r="B490" s="252"/>
      <c r="C490" s="252"/>
      <c r="D490" s="252"/>
      <c r="E490" s="252"/>
      <c r="F490" s="361"/>
      <c r="G490" s="252"/>
      <c r="H490" s="252"/>
      <c r="I490" s="252"/>
      <c r="J490" s="252"/>
    </row>
    <row r="491" spans="1:10" x14ac:dyDescent="0.15">
      <c r="A491" s="94"/>
      <c r="B491" s="252"/>
      <c r="C491" s="252"/>
      <c r="D491" s="252"/>
      <c r="E491" s="252"/>
      <c r="F491" s="361"/>
      <c r="G491" s="252"/>
      <c r="H491" s="252"/>
      <c r="I491" s="252"/>
      <c r="J491" s="252"/>
    </row>
    <row r="492" spans="1:10" x14ac:dyDescent="0.15">
      <c r="A492" s="94"/>
      <c r="B492" s="252"/>
      <c r="C492" s="252"/>
      <c r="D492" s="252"/>
      <c r="E492" s="252"/>
      <c r="F492" s="361"/>
      <c r="G492" s="252"/>
      <c r="H492" s="252"/>
      <c r="I492" s="252"/>
      <c r="J492" s="252"/>
    </row>
    <row r="493" spans="1:10" x14ac:dyDescent="0.15">
      <c r="A493" s="94"/>
      <c r="B493" s="252"/>
      <c r="C493" s="252"/>
      <c r="D493" s="252"/>
      <c r="E493" s="252"/>
      <c r="F493" s="361"/>
      <c r="G493" s="252"/>
      <c r="H493" s="252"/>
      <c r="I493" s="252"/>
      <c r="J493" s="252"/>
    </row>
    <row r="494" spans="1:10" x14ac:dyDescent="0.15">
      <c r="A494" s="94"/>
      <c r="B494" s="252"/>
      <c r="C494" s="252"/>
      <c r="D494" s="252"/>
      <c r="E494" s="252"/>
      <c r="F494" s="361"/>
      <c r="G494" s="252"/>
      <c r="H494" s="252"/>
      <c r="I494" s="252"/>
      <c r="J494" s="252"/>
    </row>
    <row r="495" spans="1:10" x14ac:dyDescent="0.15">
      <c r="A495" s="94"/>
      <c r="B495" s="252"/>
      <c r="C495" s="252"/>
      <c r="D495" s="252"/>
      <c r="E495" s="252"/>
      <c r="F495" s="361"/>
      <c r="G495" s="252"/>
      <c r="H495" s="252"/>
      <c r="I495" s="252"/>
      <c r="J495" s="252"/>
    </row>
    <row r="496" spans="1:10" x14ac:dyDescent="0.15">
      <c r="A496" s="94"/>
      <c r="B496" s="252"/>
      <c r="C496" s="252"/>
      <c r="D496" s="252"/>
      <c r="E496" s="252"/>
      <c r="F496" s="361"/>
      <c r="G496" s="252"/>
      <c r="H496" s="252"/>
      <c r="I496" s="252"/>
      <c r="J496" s="252"/>
    </row>
    <row r="497" spans="1:10" x14ac:dyDescent="0.15">
      <c r="A497" s="94"/>
      <c r="B497" s="252"/>
      <c r="C497" s="252"/>
      <c r="D497" s="252"/>
      <c r="E497" s="252"/>
      <c r="F497" s="361"/>
      <c r="G497" s="252"/>
      <c r="H497" s="252"/>
      <c r="I497" s="252"/>
      <c r="J497" s="252"/>
    </row>
    <row r="498" spans="1:10" x14ac:dyDescent="0.15">
      <c r="A498" s="94"/>
      <c r="B498" s="252"/>
      <c r="C498" s="252"/>
      <c r="D498" s="252"/>
      <c r="E498" s="252"/>
      <c r="F498" s="361"/>
      <c r="G498" s="252"/>
      <c r="H498" s="252"/>
      <c r="I498" s="252"/>
      <c r="J498" s="252"/>
    </row>
    <row r="499" spans="1:10" x14ac:dyDescent="0.15">
      <c r="A499" s="94"/>
      <c r="B499" s="252"/>
      <c r="C499" s="252"/>
      <c r="D499" s="252"/>
      <c r="E499" s="252"/>
      <c r="F499" s="361"/>
      <c r="G499" s="252"/>
      <c r="H499" s="252"/>
      <c r="I499" s="252"/>
      <c r="J499" s="252"/>
    </row>
    <row r="500" spans="1:10" x14ac:dyDescent="0.15">
      <c r="A500" s="94"/>
      <c r="B500" s="252"/>
      <c r="C500" s="252"/>
      <c r="D500" s="252"/>
      <c r="E500" s="252"/>
      <c r="F500" s="361"/>
      <c r="G500" s="252"/>
      <c r="H500" s="252"/>
      <c r="I500" s="252"/>
      <c r="J500" s="252"/>
    </row>
    <row r="501" spans="1:10" x14ac:dyDescent="0.15">
      <c r="A501" s="94"/>
      <c r="B501" s="252"/>
      <c r="C501" s="252"/>
      <c r="D501" s="252"/>
      <c r="E501" s="252"/>
      <c r="F501" s="361"/>
      <c r="G501" s="252"/>
      <c r="H501" s="252"/>
      <c r="I501" s="252"/>
      <c r="J501" s="252"/>
    </row>
    <row r="502" spans="1:10" x14ac:dyDescent="0.15">
      <c r="A502" s="94"/>
      <c r="B502" s="252"/>
      <c r="C502" s="252"/>
      <c r="D502" s="252"/>
      <c r="E502" s="252"/>
      <c r="F502" s="361"/>
      <c r="G502" s="252"/>
      <c r="H502" s="252"/>
      <c r="I502" s="252"/>
      <c r="J502" s="252"/>
    </row>
    <row r="503" spans="1:10" x14ac:dyDescent="0.15">
      <c r="A503" s="94"/>
      <c r="B503" s="252"/>
      <c r="C503" s="252"/>
      <c r="D503" s="252"/>
      <c r="E503" s="252"/>
      <c r="F503" s="361"/>
      <c r="G503" s="252"/>
      <c r="H503" s="252"/>
      <c r="I503" s="252"/>
      <c r="J503" s="252"/>
    </row>
    <row r="504" spans="1:10" x14ac:dyDescent="0.15">
      <c r="A504" s="94"/>
      <c r="B504" s="252"/>
      <c r="C504" s="252"/>
      <c r="D504" s="252"/>
      <c r="E504" s="252"/>
      <c r="F504" s="361"/>
      <c r="G504" s="252"/>
      <c r="H504" s="252"/>
      <c r="I504" s="252"/>
      <c r="J504" s="252"/>
    </row>
    <row r="505" spans="1:10" x14ac:dyDescent="0.15">
      <c r="A505" s="94"/>
      <c r="B505" s="252"/>
      <c r="C505" s="252"/>
      <c r="D505" s="252"/>
      <c r="E505" s="252"/>
      <c r="F505" s="361"/>
      <c r="G505" s="252"/>
      <c r="H505" s="252"/>
      <c r="I505" s="252"/>
      <c r="J505" s="252"/>
    </row>
    <row r="506" spans="1:10" x14ac:dyDescent="0.15">
      <c r="A506" s="94"/>
      <c r="B506" s="252"/>
      <c r="C506" s="252"/>
      <c r="D506" s="252"/>
      <c r="E506" s="252"/>
      <c r="F506" s="361"/>
      <c r="G506" s="252"/>
      <c r="H506" s="252"/>
      <c r="I506" s="252"/>
      <c r="J506" s="252"/>
    </row>
    <row r="507" spans="1:10" x14ac:dyDescent="0.15">
      <c r="A507" s="94"/>
      <c r="B507" s="252"/>
      <c r="C507" s="252"/>
      <c r="D507" s="252"/>
      <c r="E507" s="252"/>
      <c r="F507" s="361"/>
      <c r="G507" s="252"/>
      <c r="H507" s="252"/>
      <c r="I507" s="252"/>
      <c r="J507" s="252"/>
    </row>
    <row r="508" spans="1:10" x14ac:dyDescent="0.15">
      <c r="A508" s="94"/>
      <c r="B508" s="252"/>
      <c r="C508" s="252"/>
      <c r="D508" s="252"/>
      <c r="E508" s="252"/>
      <c r="F508" s="361"/>
      <c r="G508" s="252"/>
      <c r="H508" s="252"/>
      <c r="I508" s="252"/>
      <c r="J508" s="252"/>
    </row>
    <row r="509" spans="1:10" x14ac:dyDescent="0.15">
      <c r="A509" s="94"/>
      <c r="B509" s="252"/>
      <c r="C509" s="252"/>
      <c r="D509" s="252"/>
      <c r="E509" s="252"/>
      <c r="F509" s="361"/>
      <c r="G509" s="252"/>
      <c r="H509" s="252"/>
      <c r="I509" s="252"/>
      <c r="J509" s="252"/>
    </row>
    <row r="510" spans="1:10" x14ac:dyDescent="0.15">
      <c r="A510" s="94"/>
      <c r="B510" s="252"/>
      <c r="C510" s="252"/>
      <c r="D510" s="252"/>
      <c r="E510" s="252"/>
      <c r="F510" s="361"/>
      <c r="G510" s="252"/>
      <c r="H510" s="252"/>
      <c r="I510" s="252"/>
      <c r="J510" s="252"/>
    </row>
    <row r="511" spans="1:10" x14ac:dyDescent="0.15">
      <c r="A511" s="94"/>
      <c r="B511" s="252"/>
      <c r="C511" s="252"/>
      <c r="D511" s="252"/>
      <c r="E511" s="252"/>
      <c r="F511" s="361"/>
      <c r="G511" s="252"/>
      <c r="H511" s="252"/>
      <c r="I511" s="252"/>
      <c r="J511" s="252"/>
    </row>
    <row r="512" spans="1:10" x14ac:dyDescent="0.15">
      <c r="A512" s="94"/>
      <c r="B512" s="252"/>
      <c r="C512" s="252"/>
      <c r="D512" s="252"/>
      <c r="E512" s="252"/>
      <c r="F512" s="361"/>
      <c r="G512" s="252"/>
      <c r="H512" s="252"/>
      <c r="I512" s="252"/>
      <c r="J512" s="252"/>
    </row>
    <row r="513" spans="1:10" x14ac:dyDescent="0.15">
      <c r="A513" s="94"/>
      <c r="B513" s="252"/>
      <c r="C513" s="252"/>
      <c r="D513" s="252"/>
      <c r="E513" s="252"/>
      <c r="F513" s="361"/>
      <c r="G513" s="252"/>
      <c r="H513" s="252"/>
      <c r="I513" s="252"/>
      <c r="J513" s="252"/>
    </row>
    <row r="514" spans="1:10" x14ac:dyDescent="0.15">
      <c r="A514" s="94"/>
      <c r="B514" s="252"/>
      <c r="C514" s="252"/>
      <c r="D514" s="252"/>
      <c r="E514" s="252"/>
      <c r="F514" s="361"/>
      <c r="G514" s="252"/>
      <c r="H514" s="252"/>
      <c r="I514" s="252"/>
      <c r="J514" s="252"/>
    </row>
    <row r="515" spans="1:10" x14ac:dyDescent="0.15">
      <c r="A515" s="94"/>
      <c r="B515" s="252"/>
      <c r="C515" s="252"/>
      <c r="D515" s="252"/>
      <c r="E515" s="252"/>
      <c r="F515" s="361"/>
      <c r="G515" s="252"/>
      <c r="H515" s="252"/>
      <c r="I515" s="252"/>
      <c r="J515" s="252"/>
    </row>
    <row r="516" spans="1:10" x14ac:dyDescent="0.15">
      <c r="A516" s="94"/>
      <c r="B516" s="252"/>
      <c r="C516" s="252"/>
      <c r="D516" s="252"/>
      <c r="E516" s="252"/>
      <c r="F516" s="361"/>
      <c r="G516" s="252"/>
      <c r="H516" s="252"/>
      <c r="I516" s="252"/>
      <c r="J516" s="252"/>
    </row>
    <row r="517" spans="1:10" x14ac:dyDescent="0.15">
      <c r="A517" s="94"/>
      <c r="B517" s="252"/>
      <c r="C517" s="252"/>
      <c r="D517" s="252"/>
      <c r="E517" s="252"/>
      <c r="F517" s="361"/>
      <c r="G517" s="252"/>
      <c r="H517" s="252"/>
      <c r="I517" s="252"/>
      <c r="J517" s="252"/>
    </row>
    <row r="518" spans="1:10" x14ac:dyDescent="0.15">
      <c r="A518" s="94"/>
      <c r="B518" s="252"/>
      <c r="C518" s="252"/>
      <c r="D518" s="252"/>
      <c r="E518" s="252"/>
      <c r="F518" s="361"/>
      <c r="G518" s="252"/>
      <c r="H518" s="252"/>
      <c r="I518" s="252"/>
      <c r="J518" s="252"/>
    </row>
    <row r="519" spans="1:10" x14ac:dyDescent="0.15">
      <c r="A519" s="94"/>
      <c r="B519" s="252"/>
      <c r="C519" s="252"/>
      <c r="D519" s="252"/>
      <c r="E519" s="252"/>
      <c r="F519" s="361"/>
      <c r="G519" s="252"/>
      <c r="H519" s="252"/>
      <c r="I519" s="252"/>
      <c r="J519" s="252"/>
    </row>
    <row r="520" spans="1:10" x14ac:dyDescent="0.15">
      <c r="A520" s="94"/>
      <c r="B520" s="252"/>
      <c r="C520" s="252"/>
      <c r="D520" s="252"/>
      <c r="E520" s="252"/>
      <c r="F520" s="361"/>
      <c r="G520" s="252"/>
      <c r="H520" s="252"/>
      <c r="I520" s="252"/>
      <c r="J520" s="252"/>
    </row>
    <row r="521" spans="1:10" x14ac:dyDescent="0.15">
      <c r="A521" s="94"/>
      <c r="B521" s="252"/>
      <c r="C521" s="252"/>
      <c r="D521" s="252"/>
      <c r="E521" s="252"/>
      <c r="F521" s="361"/>
      <c r="G521" s="252"/>
      <c r="H521" s="252"/>
      <c r="I521" s="252"/>
      <c r="J521" s="252"/>
    </row>
    <row r="522" spans="1:10" x14ac:dyDescent="0.15">
      <c r="A522" s="94"/>
      <c r="B522" s="252"/>
      <c r="C522" s="252"/>
      <c r="D522" s="252"/>
      <c r="E522" s="252"/>
      <c r="F522" s="361"/>
      <c r="G522" s="252"/>
      <c r="H522" s="252"/>
      <c r="I522" s="252"/>
      <c r="J522" s="252"/>
    </row>
    <row r="523" spans="1:10" x14ac:dyDescent="0.15">
      <c r="A523" s="94"/>
      <c r="B523" s="252"/>
      <c r="C523" s="252"/>
      <c r="D523" s="252"/>
      <c r="E523" s="252"/>
      <c r="F523" s="361"/>
      <c r="G523" s="252"/>
      <c r="H523" s="252"/>
      <c r="I523" s="252"/>
      <c r="J523" s="252"/>
    </row>
    <row r="524" spans="1:10" x14ac:dyDescent="0.15">
      <c r="A524" s="94"/>
      <c r="B524" s="252"/>
      <c r="C524" s="252"/>
      <c r="D524" s="252"/>
      <c r="E524" s="252"/>
      <c r="F524" s="361"/>
      <c r="G524" s="252"/>
      <c r="H524" s="252"/>
      <c r="I524" s="252"/>
      <c r="J524" s="252"/>
    </row>
    <row r="525" spans="1:10" x14ac:dyDescent="0.15">
      <c r="A525" s="94"/>
      <c r="B525" s="252"/>
      <c r="C525" s="252"/>
      <c r="D525" s="252"/>
      <c r="E525" s="252"/>
      <c r="F525" s="361"/>
      <c r="G525" s="252"/>
      <c r="H525" s="252"/>
      <c r="I525" s="252"/>
      <c r="J525" s="252"/>
    </row>
    <row r="526" spans="1:10" x14ac:dyDescent="0.15">
      <c r="A526" s="94"/>
      <c r="B526" s="252"/>
      <c r="C526" s="252"/>
      <c r="D526" s="252"/>
      <c r="E526" s="252"/>
      <c r="F526" s="361"/>
      <c r="G526" s="252"/>
      <c r="H526" s="252"/>
      <c r="I526" s="252"/>
      <c r="J526" s="252"/>
    </row>
    <row r="527" spans="1:10" x14ac:dyDescent="0.15">
      <c r="A527" s="94"/>
      <c r="B527" s="252"/>
      <c r="C527" s="252"/>
      <c r="D527" s="252"/>
      <c r="E527" s="252"/>
      <c r="F527" s="361"/>
      <c r="G527" s="252"/>
      <c r="H527" s="252"/>
      <c r="I527" s="252"/>
      <c r="J527" s="252"/>
    </row>
    <row r="528" spans="1:10" x14ac:dyDescent="0.15">
      <c r="A528" s="94"/>
      <c r="B528" s="252"/>
      <c r="C528" s="252"/>
      <c r="D528" s="252"/>
      <c r="E528" s="252"/>
      <c r="F528" s="361"/>
      <c r="G528" s="252"/>
      <c r="H528" s="252"/>
      <c r="I528" s="252"/>
      <c r="J528" s="252"/>
    </row>
    <row r="529" spans="1:10" x14ac:dyDescent="0.15">
      <c r="A529" s="94"/>
      <c r="B529" s="252"/>
      <c r="C529" s="252"/>
      <c r="D529" s="252"/>
      <c r="E529" s="252"/>
      <c r="F529" s="361"/>
      <c r="G529" s="252"/>
      <c r="H529" s="252"/>
      <c r="I529" s="252"/>
      <c r="J529" s="252"/>
    </row>
    <row r="530" spans="1:10" x14ac:dyDescent="0.15">
      <c r="A530" s="94"/>
      <c r="B530" s="252"/>
      <c r="C530" s="252"/>
      <c r="D530" s="252"/>
      <c r="E530" s="252"/>
      <c r="F530" s="361"/>
      <c r="G530" s="252"/>
      <c r="H530" s="252"/>
      <c r="I530" s="252"/>
      <c r="J530" s="252"/>
    </row>
    <row r="531" spans="1:10" x14ac:dyDescent="0.15">
      <c r="A531" s="94"/>
      <c r="B531" s="252"/>
      <c r="C531" s="252"/>
      <c r="D531" s="252"/>
      <c r="E531" s="252"/>
      <c r="F531" s="361"/>
      <c r="G531" s="252"/>
      <c r="H531" s="252"/>
      <c r="I531" s="252"/>
      <c r="J531" s="252"/>
    </row>
    <row r="532" spans="1:10" x14ac:dyDescent="0.15">
      <c r="A532" s="94"/>
      <c r="B532" s="252"/>
      <c r="C532" s="252"/>
      <c r="D532" s="252"/>
      <c r="E532" s="252"/>
      <c r="F532" s="361"/>
      <c r="G532" s="252"/>
      <c r="H532" s="252"/>
      <c r="I532" s="252"/>
      <c r="J532" s="252"/>
    </row>
    <row r="533" spans="1:10" x14ac:dyDescent="0.15">
      <c r="A533" s="94"/>
      <c r="B533" s="252"/>
      <c r="C533" s="252"/>
      <c r="D533" s="252"/>
      <c r="E533" s="252"/>
      <c r="F533" s="361"/>
      <c r="G533" s="252"/>
      <c r="H533" s="252"/>
      <c r="I533" s="252"/>
      <c r="J533" s="252"/>
    </row>
    <row r="534" spans="1:10" x14ac:dyDescent="0.15">
      <c r="A534" s="94"/>
      <c r="B534" s="252"/>
      <c r="C534" s="252"/>
      <c r="D534" s="252"/>
      <c r="E534" s="252"/>
      <c r="F534" s="361"/>
      <c r="G534" s="252"/>
      <c r="H534" s="252"/>
      <c r="I534" s="252"/>
      <c r="J534" s="252"/>
    </row>
    <row r="535" spans="1:10" x14ac:dyDescent="0.15">
      <c r="A535" s="94"/>
      <c r="B535" s="252"/>
      <c r="C535" s="252"/>
      <c r="D535" s="252"/>
      <c r="E535" s="252"/>
      <c r="F535" s="361"/>
      <c r="G535" s="252"/>
      <c r="H535" s="252"/>
      <c r="I535" s="252"/>
      <c r="J535" s="252"/>
    </row>
    <row r="536" spans="1:10" x14ac:dyDescent="0.15">
      <c r="A536" s="94"/>
      <c r="B536" s="252"/>
      <c r="C536" s="252"/>
      <c r="D536" s="252"/>
      <c r="E536" s="252"/>
      <c r="F536" s="361"/>
      <c r="G536" s="252"/>
      <c r="H536" s="252"/>
      <c r="I536" s="252"/>
      <c r="J536" s="252"/>
    </row>
    <row r="537" spans="1:10" x14ac:dyDescent="0.15">
      <c r="A537" s="94"/>
      <c r="B537" s="252"/>
      <c r="C537" s="252"/>
      <c r="D537" s="252"/>
      <c r="E537" s="252"/>
      <c r="F537" s="361"/>
      <c r="G537" s="252"/>
      <c r="H537" s="252"/>
      <c r="I537" s="252"/>
      <c r="J537" s="252"/>
    </row>
    <row r="538" spans="1:10" x14ac:dyDescent="0.15">
      <c r="A538" s="94"/>
      <c r="B538" s="252"/>
      <c r="C538" s="252"/>
      <c r="D538" s="252"/>
      <c r="E538" s="252"/>
      <c r="F538" s="361"/>
      <c r="G538" s="252"/>
      <c r="H538" s="252"/>
      <c r="I538" s="252"/>
      <c r="J538" s="252"/>
    </row>
    <row r="539" spans="1:10" x14ac:dyDescent="0.15">
      <c r="A539" s="94"/>
      <c r="B539" s="252"/>
      <c r="C539" s="252"/>
      <c r="D539" s="252"/>
      <c r="E539" s="252"/>
      <c r="F539" s="361"/>
      <c r="G539" s="252"/>
      <c r="H539" s="252"/>
      <c r="I539" s="252"/>
      <c r="J539" s="252"/>
    </row>
    <row r="540" spans="1:10" x14ac:dyDescent="0.15">
      <c r="A540" s="94"/>
      <c r="B540" s="252"/>
      <c r="C540" s="252"/>
      <c r="D540" s="252"/>
      <c r="E540" s="252"/>
      <c r="F540" s="361"/>
      <c r="G540" s="252"/>
      <c r="H540" s="252"/>
      <c r="I540" s="252"/>
      <c r="J540" s="252"/>
    </row>
    <row r="541" spans="1:10" x14ac:dyDescent="0.15">
      <c r="A541" s="94"/>
      <c r="B541" s="252"/>
      <c r="C541" s="252"/>
      <c r="D541" s="252"/>
      <c r="E541" s="252"/>
      <c r="F541" s="361"/>
      <c r="G541" s="252"/>
      <c r="H541" s="252"/>
      <c r="I541" s="252"/>
      <c r="J541" s="252"/>
    </row>
    <row r="542" spans="1:10" x14ac:dyDescent="0.15">
      <c r="A542" s="94"/>
      <c r="B542" s="252"/>
      <c r="C542" s="252"/>
      <c r="D542" s="252"/>
      <c r="E542" s="252"/>
      <c r="F542" s="361"/>
      <c r="G542" s="252"/>
      <c r="H542" s="252"/>
      <c r="I542" s="252"/>
      <c r="J542" s="252"/>
    </row>
    <row r="543" spans="1:10" x14ac:dyDescent="0.15">
      <c r="A543" s="94"/>
      <c r="B543" s="252"/>
      <c r="C543" s="252"/>
      <c r="D543" s="252"/>
      <c r="E543" s="252"/>
      <c r="F543" s="361"/>
      <c r="G543" s="252"/>
      <c r="H543" s="252"/>
      <c r="I543" s="252"/>
      <c r="J543" s="252"/>
    </row>
    <row r="544" spans="1:10" x14ac:dyDescent="0.15">
      <c r="A544" s="94"/>
      <c r="B544" s="252"/>
      <c r="C544" s="252"/>
      <c r="D544" s="252"/>
      <c r="E544" s="252"/>
      <c r="F544" s="361"/>
      <c r="G544" s="252"/>
      <c r="H544" s="252"/>
      <c r="I544" s="252"/>
      <c r="J544" s="252"/>
    </row>
    <row r="545" spans="1:10" x14ac:dyDescent="0.15">
      <c r="A545" s="94"/>
      <c r="B545" s="252"/>
      <c r="C545" s="252"/>
      <c r="D545" s="252"/>
      <c r="E545" s="252"/>
      <c r="F545" s="361"/>
      <c r="G545" s="252"/>
      <c r="H545" s="252"/>
      <c r="I545" s="252"/>
      <c r="J545" s="252"/>
    </row>
    <row r="546" spans="1:10" x14ac:dyDescent="0.15">
      <c r="A546" s="94"/>
      <c r="B546" s="252"/>
      <c r="C546" s="252"/>
      <c r="D546" s="252"/>
      <c r="E546" s="252"/>
      <c r="F546" s="361"/>
      <c r="G546" s="252"/>
      <c r="H546" s="252"/>
      <c r="I546" s="252"/>
      <c r="J546" s="252"/>
    </row>
    <row r="547" spans="1:10" x14ac:dyDescent="0.15">
      <c r="A547" s="94"/>
      <c r="B547" s="252"/>
      <c r="C547" s="252"/>
      <c r="D547" s="252"/>
      <c r="E547" s="252"/>
      <c r="F547" s="361"/>
      <c r="G547" s="252"/>
      <c r="H547" s="252"/>
      <c r="I547" s="252"/>
      <c r="J547" s="252"/>
    </row>
    <row r="548" spans="1:10" x14ac:dyDescent="0.15">
      <c r="A548" s="94"/>
      <c r="B548" s="252"/>
      <c r="C548" s="252"/>
      <c r="D548" s="252"/>
      <c r="E548" s="252"/>
      <c r="F548" s="361"/>
      <c r="G548" s="252"/>
      <c r="H548" s="252"/>
      <c r="I548" s="252"/>
      <c r="J548" s="252"/>
    </row>
    <row r="549" spans="1:10" x14ac:dyDescent="0.15">
      <c r="A549" s="94"/>
      <c r="B549" s="252"/>
      <c r="C549" s="252"/>
      <c r="D549" s="252"/>
      <c r="E549" s="252"/>
      <c r="F549" s="361"/>
      <c r="G549" s="252"/>
      <c r="H549" s="252"/>
      <c r="I549" s="252"/>
      <c r="J549" s="252"/>
    </row>
    <row r="550" spans="1:10" x14ac:dyDescent="0.15">
      <c r="A550" s="94"/>
      <c r="B550" s="252"/>
      <c r="C550" s="252"/>
      <c r="D550" s="252"/>
      <c r="E550" s="252"/>
      <c r="F550" s="361"/>
      <c r="G550" s="252"/>
      <c r="H550" s="252"/>
      <c r="I550" s="252"/>
      <c r="J550" s="252"/>
    </row>
    <row r="551" spans="1:10" x14ac:dyDescent="0.15">
      <c r="A551" s="94"/>
      <c r="B551" s="252"/>
      <c r="C551" s="252"/>
      <c r="D551" s="252"/>
      <c r="E551" s="252"/>
      <c r="F551" s="361"/>
      <c r="G551" s="252"/>
      <c r="H551" s="252"/>
      <c r="I551" s="252"/>
      <c r="J551" s="252"/>
    </row>
    <row r="552" spans="1:10" x14ac:dyDescent="0.15">
      <c r="A552" s="94"/>
      <c r="B552" s="252"/>
      <c r="C552" s="252"/>
      <c r="D552" s="252"/>
      <c r="E552" s="252"/>
      <c r="F552" s="361"/>
      <c r="G552" s="252"/>
      <c r="H552" s="252"/>
      <c r="I552" s="252"/>
      <c r="J552" s="252"/>
    </row>
    <row r="553" spans="1:10" x14ac:dyDescent="0.15">
      <c r="A553" s="94"/>
      <c r="B553" s="252"/>
      <c r="C553" s="252"/>
      <c r="D553" s="252"/>
      <c r="E553" s="252"/>
      <c r="F553" s="361"/>
      <c r="G553" s="252"/>
      <c r="H553" s="252"/>
      <c r="I553" s="252"/>
      <c r="J553" s="252"/>
    </row>
    <row r="554" spans="1:10" x14ac:dyDescent="0.15">
      <c r="A554" s="94"/>
      <c r="B554" s="252"/>
      <c r="C554" s="252"/>
      <c r="D554" s="252"/>
      <c r="E554" s="252"/>
      <c r="F554" s="361"/>
      <c r="G554" s="252"/>
      <c r="H554" s="252"/>
      <c r="I554" s="252"/>
      <c r="J554" s="252"/>
    </row>
    <row r="555" spans="1:10" x14ac:dyDescent="0.15">
      <c r="A555" s="94"/>
      <c r="B555" s="252"/>
      <c r="C555" s="252"/>
      <c r="D555" s="252"/>
      <c r="E555" s="252"/>
      <c r="F555" s="361"/>
      <c r="G555" s="252"/>
      <c r="H555" s="252"/>
      <c r="I555" s="252"/>
      <c r="J555" s="252"/>
    </row>
    <row r="556" spans="1:10" x14ac:dyDescent="0.15">
      <c r="A556" s="94"/>
      <c r="B556" s="252"/>
      <c r="C556" s="252"/>
      <c r="D556" s="252"/>
      <c r="E556" s="252"/>
      <c r="F556" s="361"/>
      <c r="G556" s="252"/>
      <c r="H556" s="252"/>
      <c r="I556" s="252"/>
      <c r="J556" s="252"/>
    </row>
    <row r="557" spans="1:10" x14ac:dyDescent="0.15">
      <c r="A557" s="94"/>
      <c r="B557" s="252"/>
      <c r="C557" s="252"/>
      <c r="D557" s="252"/>
      <c r="E557" s="252"/>
      <c r="F557" s="361"/>
      <c r="G557" s="252"/>
      <c r="H557" s="252"/>
      <c r="I557" s="252"/>
      <c r="J557" s="252"/>
    </row>
    <row r="558" spans="1:10" x14ac:dyDescent="0.15">
      <c r="A558" s="94"/>
      <c r="B558" s="252"/>
      <c r="C558" s="252"/>
      <c r="D558" s="252"/>
      <c r="E558" s="252"/>
      <c r="F558" s="361"/>
      <c r="G558" s="252"/>
      <c r="H558" s="252"/>
      <c r="I558" s="252"/>
      <c r="J558" s="252"/>
    </row>
    <row r="559" spans="1:10" x14ac:dyDescent="0.15">
      <c r="A559" s="94"/>
      <c r="B559" s="252"/>
      <c r="C559" s="252"/>
      <c r="D559" s="252"/>
      <c r="E559" s="252"/>
      <c r="F559" s="361"/>
      <c r="G559" s="252"/>
      <c r="H559" s="252"/>
      <c r="I559" s="252"/>
      <c r="J559" s="252"/>
    </row>
    <row r="560" spans="1:10" x14ac:dyDescent="0.15">
      <c r="A560" s="94"/>
      <c r="B560" s="252"/>
      <c r="C560" s="252"/>
      <c r="D560" s="252"/>
      <c r="E560" s="252"/>
      <c r="F560" s="361"/>
      <c r="G560" s="252"/>
      <c r="H560" s="252"/>
      <c r="I560" s="252"/>
      <c r="J560" s="252"/>
    </row>
    <row r="561" spans="1:10" x14ac:dyDescent="0.15">
      <c r="A561" s="94"/>
      <c r="B561" s="252"/>
      <c r="C561" s="252"/>
      <c r="D561" s="252"/>
      <c r="E561" s="252"/>
      <c r="F561" s="361"/>
      <c r="G561" s="252"/>
      <c r="H561" s="252"/>
      <c r="I561" s="252"/>
      <c r="J561" s="252"/>
    </row>
    <row r="562" spans="1:10" x14ac:dyDescent="0.15">
      <c r="A562" s="94"/>
      <c r="B562" s="252"/>
      <c r="C562" s="252"/>
      <c r="D562" s="252"/>
      <c r="E562" s="252"/>
      <c r="F562" s="361"/>
      <c r="G562" s="252"/>
      <c r="H562" s="252"/>
      <c r="I562" s="252"/>
      <c r="J562" s="252"/>
    </row>
    <row r="563" spans="1:10" x14ac:dyDescent="0.15">
      <c r="A563" s="94"/>
      <c r="B563" s="252"/>
      <c r="C563" s="252"/>
      <c r="D563" s="252"/>
      <c r="E563" s="252"/>
      <c r="F563" s="361"/>
      <c r="G563" s="252"/>
      <c r="H563" s="252"/>
      <c r="I563" s="252"/>
      <c r="J563" s="252"/>
    </row>
    <row r="564" spans="1:10" x14ac:dyDescent="0.15">
      <c r="A564" s="94"/>
      <c r="B564" s="252"/>
      <c r="C564" s="252"/>
      <c r="D564" s="252"/>
      <c r="E564" s="252"/>
      <c r="F564" s="361"/>
      <c r="G564" s="252"/>
      <c r="H564" s="252"/>
      <c r="I564" s="252"/>
      <c r="J564" s="252"/>
    </row>
    <row r="565" spans="1:10" x14ac:dyDescent="0.15">
      <c r="A565" s="94"/>
      <c r="B565" s="252"/>
      <c r="C565" s="252"/>
      <c r="D565" s="252"/>
      <c r="E565" s="252"/>
      <c r="F565" s="361"/>
      <c r="G565" s="252"/>
      <c r="H565" s="252"/>
      <c r="I565" s="252"/>
      <c r="J565" s="252"/>
    </row>
    <row r="566" spans="1:10" x14ac:dyDescent="0.15">
      <c r="A566" s="94"/>
      <c r="B566" s="252"/>
      <c r="C566" s="252"/>
      <c r="D566" s="252"/>
      <c r="E566" s="252"/>
      <c r="F566" s="361"/>
      <c r="G566" s="252"/>
      <c r="H566" s="252"/>
      <c r="I566" s="252"/>
      <c r="J566" s="252"/>
    </row>
    <row r="567" spans="1:10" x14ac:dyDescent="0.15">
      <c r="A567" s="94"/>
      <c r="B567" s="252"/>
      <c r="C567" s="252"/>
      <c r="D567" s="252"/>
      <c r="E567" s="252"/>
      <c r="F567" s="361"/>
      <c r="G567" s="252"/>
      <c r="H567" s="252"/>
      <c r="I567" s="252"/>
      <c r="J567" s="252"/>
    </row>
    <row r="568" spans="1:10" x14ac:dyDescent="0.15">
      <c r="A568" s="94"/>
      <c r="B568" s="252"/>
      <c r="C568" s="252"/>
      <c r="D568" s="252"/>
      <c r="E568" s="252"/>
      <c r="F568" s="361"/>
      <c r="G568" s="252"/>
      <c r="H568" s="252"/>
      <c r="I568" s="252"/>
      <c r="J568" s="252"/>
    </row>
    <row r="569" spans="1:10" x14ac:dyDescent="0.15">
      <c r="A569" s="94"/>
      <c r="B569" s="252"/>
      <c r="C569" s="252"/>
      <c r="D569" s="252"/>
      <c r="E569" s="252"/>
      <c r="F569" s="361"/>
      <c r="G569" s="252"/>
      <c r="H569" s="252"/>
      <c r="I569" s="252"/>
      <c r="J569" s="252"/>
    </row>
    <row r="570" spans="1:10" x14ac:dyDescent="0.15">
      <c r="A570" s="94"/>
      <c r="B570" s="252"/>
      <c r="C570" s="252"/>
      <c r="D570" s="252"/>
      <c r="E570" s="252"/>
      <c r="F570" s="361"/>
      <c r="G570" s="252"/>
      <c r="H570" s="252"/>
      <c r="I570" s="252"/>
      <c r="J570" s="252"/>
    </row>
    <row r="571" spans="1:10" x14ac:dyDescent="0.15">
      <c r="A571" s="94"/>
      <c r="B571" s="252"/>
      <c r="C571" s="252"/>
      <c r="D571" s="252"/>
      <c r="E571" s="252"/>
      <c r="F571" s="361"/>
      <c r="G571" s="252"/>
      <c r="H571" s="252"/>
      <c r="I571" s="252"/>
      <c r="J571" s="252"/>
    </row>
    <row r="572" spans="1:10" x14ac:dyDescent="0.15">
      <c r="A572" s="94"/>
      <c r="B572" s="252"/>
      <c r="C572" s="252"/>
      <c r="D572" s="252"/>
      <c r="E572" s="252"/>
      <c r="F572" s="361"/>
      <c r="G572" s="252"/>
      <c r="H572" s="252"/>
      <c r="I572" s="252"/>
      <c r="J572" s="252"/>
    </row>
    <row r="573" spans="1:10" x14ac:dyDescent="0.15">
      <c r="A573" s="94"/>
      <c r="B573" s="252"/>
      <c r="C573" s="252"/>
      <c r="D573" s="252"/>
      <c r="E573" s="252"/>
      <c r="F573" s="361"/>
      <c r="G573" s="252"/>
      <c r="H573" s="252"/>
      <c r="I573" s="252"/>
      <c r="J573" s="252"/>
    </row>
    <row r="574" spans="1:10" x14ac:dyDescent="0.15">
      <c r="A574" s="94"/>
      <c r="B574" s="252"/>
      <c r="C574" s="252"/>
      <c r="D574" s="252"/>
      <c r="E574" s="252"/>
      <c r="F574" s="361"/>
      <c r="G574" s="252"/>
      <c r="H574" s="252"/>
      <c r="I574" s="252"/>
      <c r="J574" s="252"/>
    </row>
    <row r="575" spans="1:10" x14ac:dyDescent="0.15">
      <c r="A575" s="94"/>
      <c r="B575" s="252"/>
      <c r="C575" s="252"/>
      <c r="D575" s="252"/>
      <c r="E575" s="252"/>
      <c r="F575" s="361"/>
      <c r="G575" s="252"/>
      <c r="H575" s="252"/>
      <c r="I575" s="252"/>
      <c r="J575" s="252"/>
    </row>
    <row r="576" spans="1:10" x14ac:dyDescent="0.15">
      <c r="A576" s="94"/>
      <c r="B576" s="252"/>
      <c r="C576" s="252"/>
      <c r="D576" s="252"/>
      <c r="E576" s="252"/>
      <c r="F576" s="361"/>
      <c r="G576" s="252"/>
      <c r="H576" s="252"/>
      <c r="I576" s="252"/>
      <c r="J576" s="252"/>
    </row>
    <row r="577" spans="1:10" x14ac:dyDescent="0.15">
      <c r="A577" s="94"/>
      <c r="B577" s="252"/>
      <c r="C577" s="252"/>
      <c r="D577" s="252"/>
      <c r="E577" s="252"/>
      <c r="F577" s="361"/>
      <c r="G577" s="252"/>
      <c r="H577" s="252"/>
      <c r="I577" s="252"/>
      <c r="J577" s="252"/>
    </row>
    <row r="578" spans="1:10" x14ac:dyDescent="0.15">
      <c r="A578" s="94"/>
      <c r="B578" s="252"/>
      <c r="C578" s="252"/>
      <c r="D578" s="252"/>
      <c r="E578" s="252"/>
      <c r="F578" s="361"/>
      <c r="G578" s="252"/>
      <c r="H578" s="252"/>
      <c r="I578" s="252"/>
      <c r="J578" s="252"/>
    </row>
    <row r="579" spans="1:10" x14ac:dyDescent="0.15">
      <c r="A579" s="94"/>
      <c r="B579" s="252"/>
      <c r="C579" s="252"/>
      <c r="D579" s="252"/>
      <c r="E579" s="252"/>
      <c r="F579" s="361"/>
      <c r="G579" s="252"/>
      <c r="H579" s="252"/>
      <c r="I579" s="252"/>
      <c r="J579" s="252"/>
    </row>
    <row r="580" spans="1:10" x14ac:dyDescent="0.15">
      <c r="A580" s="94"/>
      <c r="B580" s="252"/>
      <c r="C580" s="252"/>
      <c r="D580" s="252"/>
      <c r="E580" s="252"/>
      <c r="F580" s="361"/>
      <c r="G580" s="252"/>
      <c r="H580" s="252"/>
      <c r="I580" s="252"/>
      <c r="J580" s="252"/>
    </row>
    <row r="581" spans="1:10" x14ac:dyDescent="0.15">
      <c r="A581" s="94"/>
      <c r="B581" s="252"/>
      <c r="C581" s="252"/>
      <c r="D581" s="252"/>
      <c r="E581" s="252"/>
      <c r="F581" s="361"/>
      <c r="G581" s="252"/>
      <c r="H581" s="252"/>
      <c r="I581" s="252"/>
      <c r="J581" s="252"/>
    </row>
    <row r="582" spans="1:10" x14ac:dyDescent="0.15">
      <c r="A582" s="94"/>
      <c r="B582" s="252"/>
      <c r="C582" s="252"/>
      <c r="D582" s="252"/>
      <c r="E582" s="252"/>
      <c r="F582" s="361"/>
      <c r="G582" s="252"/>
      <c r="H582" s="252"/>
      <c r="I582" s="252"/>
      <c r="J582" s="252"/>
    </row>
    <row r="583" spans="1:10" x14ac:dyDescent="0.15">
      <c r="A583" s="94"/>
      <c r="B583" s="252"/>
      <c r="C583" s="252"/>
      <c r="D583" s="252"/>
      <c r="E583" s="252"/>
      <c r="F583" s="361"/>
      <c r="G583" s="252"/>
      <c r="H583" s="252"/>
      <c r="I583" s="252"/>
      <c r="J583" s="252"/>
    </row>
    <row r="584" spans="1:10" x14ac:dyDescent="0.15">
      <c r="A584" s="94"/>
      <c r="B584" s="252"/>
      <c r="C584" s="252"/>
      <c r="D584" s="252"/>
      <c r="E584" s="252"/>
      <c r="F584" s="361"/>
      <c r="G584" s="252"/>
      <c r="H584" s="252"/>
      <c r="I584" s="252"/>
      <c r="J584" s="252"/>
    </row>
    <row r="585" spans="1:10" x14ac:dyDescent="0.15">
      <c r="A585" s="94"/>
      <c r="B585" s="252"/>
      <c r="C585" s="252"/>
      <c r="D585" s="252"/>
      <c r="E585" s="252"/>
      <c r="F585" s="361"/>
      <c r="G585" s="252"/>
      <c r="H585" s="252"/>
      <c r="I585" s="252"/>
      <c r="J585" s="252"/>
    </row>
    <row r="586" spans="1:10" x14ac:dyDescent="0.15">
      <c r="A586" s="94"/>
      <c r="B586" s="252"/>
      <c r="C586" s="252"/>
      <c r="D586" s="252"/>
      <c r="E586" s="252"/>
      <c r="F586" s="361"/>
      <c r="G586" s="252"/>
      <c r="H586" s="252"/>
      <c r="I586" s="252"/>
      <c r="J586" s="252"/>
    </row>
    <row r="587" spans="1:10" x14ac:dyDescent="0.15">
      <c r="A587" s="94"/>
      <c r="B587" s="252"/>
      <c r="C587" s="252"/>
      <c r="D587" s="252"/>
      <c r="E587" s="252"/>
      <c r="F587" s="361"/>
      <c r="G587" s="252"/>
      <c r="H587" s="252"/>
      <c r="I587" s="252"/>
      <c r="J587" s="252"/>
    </row>
    <row r="588" spans="1:10" x14ac:dyDescent="0.15">
      <c r="A588" s="94"/>
      <c r="B588" s="252"/>
      <c r="C588" s="252"/>
      <c r="D588" s="252"/>
      <c r="E588" s="252"/>
      <c r="F588" s="361"/>
      <c r="G588" s="252"/>
      <c r="H588" s="252"/>
      <c r="I588" s="252"/>
      <c r="J588" s="252"/>
    </row>
    <row r="589" spans="1:10" x14ac:dyDescent="0.15">
      <c r="A589" s="94"/>
      <c r="B589" s="252"/>
      <c r="C589" s="252"/>
      <c r="D589" s="252"/>
      <c r="E589" s="252"/>
      <c r="F589" s="361"/>
      <c r="G589" s="252"/>
      <c r="H589" s="252"/>
      <c r="I589" s="252"/>
      <c r="J589" s="252"/>
    </row>
    <row r="590" spans="1:10" x14ac:dyDescent="0.15">
      <c r="A590" s="94"/>
      <c r="B590" s="252"/>
      <c r="C590" s="252"/>
      <c r="D590" s="252"/>
      <c r="E590" s="252"/>
      <c r="F590" s="361"/>
      <c r="G590" s="252"/>
      <c r="H590" s="252"/>
      <c r="I590" s="252"/>
      <c r="J590" s="252"/>
    </row>
    <row r="591" spans="1:10" x14ac:dyDescent="0.15">
      <c r="A591" s="94"/>
      <c r="B591" s="252"/>
      <c r="C591" s="252"/>
      <c r="D591" s="252"/>
      <c r="E591" s="252"/>
      <c r="F591" s="361"/>
      <c r="G591" s="252"/>
      <c r="H591" s="252"/>
      <c r="I591" s="252"/>
      <c r="J591" s="252"/>
    </row>
    <row r="592" spans="1:10" x14ac:dyDescent="0.15">
      <c r="A592" s="94"/>
      <c r="B592" s="252"/>
      <c r="C592" s="252"/>
      <c r="D592" s="252"/>
      <c r="E592" s="252"/>
      <c r="F592" s="361"/>
      <c r="G592" s="252"/>
      <c r="H592" s="252"/>
      <c r="I592" s="252"/>
      <c r="J592" s="252"/>
    </row>
    <row r="593" spans="1:10" x14ac:dyDescent="0.15">
      <c r="A593" s="94"/>
      <c r="B593" s="252"/>
      <c r="C593" s="252"/>
      <c r="D593" s="252"/>
      <c r="E593" s="252"/>
      <c r="F593" s="361"/>
      <c r="G593" s="252"/>
      <c r="H593" s="252"/>
      <c r="I593" s="252"/>
      <c r="J593" s="252"/>
    </row>
    <row r="594" spans="1:10" x14ac:dyDescent="0.15">
      <c r="A594" s="94"/>
      <c r="B594" s="252"/>
      <c r="C594" s="252"/>
      <c r="D594" s="252"/>
      <c r="E594" s="252"/>
      <c r="F594" s="361"/>
      <c r="G594" s="252"/>
      <c r="H594" s="252"/>
      <c r="I594" s="252"/>
      <c r="J594" s="252"/>
    </row>
    <row r="595" spans="1:10" x14ac:dyDescent="0.15">
      <c r="A595" s="94"/>
      <c r="B595" s="252"/>
      <c r="C595" s="252"/>
      <c r="D595" s="252"/>
      <c r="E595" s="252"/>
      <c r="F595" s="361"/>
      <c r="G595" s="252"/>
      <c r="H595" s="252"/>
      <c r="I595" s="252"/>
      <c r="J595" s="252"/>
    </row>
    <row r="596" spans="1:10" x14ac:dyDescent="0.15">
      <c r="A596" s="94"/>
      <c r="B596" s="252"/>
      <c r="C596" s="252"/>
      <c r="D596" s="252"/>
      <c r="E596" s="252"/>
      <c r="F596" s="361"/>
      <c r="G596" s="252"/>
      <c r="H596" s="252"/>
      <c r="I596" s="252"/>
      <c r="J596" s="252"/>
    </row>
    <row r="597" spans="1:10" x14ac:dyDescent="0.15">
      <c r="A597" s="94"/>
      <c r="B597" s="252"/>
      <c r="C597" s="252"/>
      <c r="D597" s="252"/>
      <c r="E597" s="252"/>
      <c r="F597" s="361"/>
      <c r="G597" s="252"/>
      <c r="H597" s="252"/>
      <c r="I597" s="252"/>
      <c r="J597" s="252"/>
    </row>
    <row r="598" spans="1:10" x14ac:dyDescent="0.15">
      <c r="A598" s="94"/>
      <c r="B598" s="252"/>
      <c r="C598" s="252"/>
      <c r="D598" s="252"/>
      <c r="E598" s="252"/>
      <c r="F598" s="361"/>
      <c r="G598" s="252"/>
      <c r="H598" s="252"/>
      <c r="I598" s="252"/>
      <c r="J598" s="252"/>
    </row>
    <row r="599" spans="1:10" x14ac:dyDescent="0.15">
      <c r="A599" s="94"/>
      <c r="B599" s="252"/>
      <c r="C599" s="252"/>
      <c r="D599" s="252"/>
      <c r="E599" s="252"/>
      <c r="F599" s="361"/>
      <c r="G599" s="252"/>
      <c r="H599" s="252"/>
      <c r="I599" s="252"/>
      <c r="J599" s="252"/>
    </row>
    <row r="600" spans="1:10" x14ac:dyDescent="0.15">
      <c r="A600" s="94"/>
      <c r="B600" s="252"/>
      <c r="C600" s="252"/>
      <c r="D600" s="252"/>
      <c r="E600" s="252"/>
      <c r="F600" s="361"/>
      <c r="G600" s="252"/>
      <c r="H600" s="252"/>
      <c r="I600" s="252"/>
      <c r="J600" s="252"/>
    </row>
    <row r="601" spans="1:10" x14ac:dyDescent="0.15">
      <c r="A601" s="94"/>
      <c r="B601" s="252"/>
      <c r="C601" s="252"/>
      <c r="D601" s="252"/>
      <c r="E601" s="252"/>
      <c r="F601" s="361"/>
      <c r="G601" s="252"/>
      <c r="H601" s="252"/>
      <c r="I601" s="252"/>
      <c r="J601" s="252"/>
    </row>
    <row r="602" spans="1:10" x14ac:dyDescent="0.15">
      <c r="A602" s="94"/>
      <c r="B602" s="252"/>
      <c r="C602" s="252"/>
      <c r="D602" s="252"/>
      <c r="E602" s="252"/>
      <c r="F602" s="361"/>
      <c r="G602" s="252"/>
      <c r="H602" s="252"/>
      <c r="I602" s="252"/>
      <c r="J602" s="252"/>
    </row>
    <row r="603" spans="1:10" x14ac:dyDescent="0.15">
      <c r="A603" s="94"/>
      <c r="B603" s="252"/>
      <c r="C603" s="252"/>
      <c r="D603" s="252"/>
      <c r="E603" s="252"/>
      <c r="F603" s="361"/>
      <c r="G603" s="252"/>
      <c r="H603" s="252"/>
      <c r="I603" s="252"/>
      <c r="J603" s="252"/>
    </row>
    <row r="604" spans="1:10" x14ac:dyDescent="0.15">
      <c r="A604" s="94"/>
      <c r="B604" s="252"/>
      <c r="C604" s="252"/>
      <c r="D604" s="252"/>
      <c r="E604" s="252"/>
      <c r="F604" s="361"/>
      <c r="G604" s="252"/>
      <c r="H604" s="252"/>
      <c r="I604" s="252"/>
      <c r="J604" s="252"/>
    </row>
    <row r="605" spans="1:10" x14ac:dyDescent="0.15">
      <c r="A605" s="94"/>
      <c r="B605" s="252"/>
      <c r="C605" s="252"/>
      <c r="D605" s="252"/>
      <c r="E605" s="252"/>
      <c r="F605" s="361"/>
      <c r="G605" s="252"/>
      <c r="H605" s="252"/>
      <c r="I605" s="252"/>
      <c r="J605" s="252"/>
    </row>
    <row r="606" spans="1:10" x14ac:dyDescent="0.15">
      <c r="A606" s="94"/>
      <c r="B606" s="252"/>
      <c r="C606" s="252"/>
      <c r="D606" s="252"/>
      <c r="E606" s="252"/>
      <c r="F606" s="361"/>
      <c r="G606" s="252"/>
      <c r="H606" s="252"/>
      <c r="I606" s="252"/>
      <c r="J606" s="252"/>
    </row>
    <row r="607" spans="1:10" x14ac:dyDescent="0.15">
      <c r="A607" s="94"/>
      <c r="B607" s="252"/>
      <c r="C607" s="252"/>
      <c r="D607" s="252"/>
      <c r="E607" s="252"/>
      <c r="F607" s="361"/>
      <c r="G607" s="252"/>
      <c r="H607" s="252"/>
      <c r="I607" s="252"/>
      <c r="J607" s="252"/>
    </row>
    <row r="608" spans="1:10" x14ac:dyDescent="0.15">
      <c r="A608" s="94"/>
      <c r="B608" s="252"/>
      <c r="C608" s="252"/>
      <c r="D608" s="252"/>
      <c r="E608" s="252"/>
      <c r="F608" s="361"/>
      <c r="G608" s="252"/>
      <c r="H608" s="252"/>
      <c r="I608" s="252"/>
      <c r="J608" s="252"/>
    </row>
    <row r="609" spans="1:10" x14ac:dyDescent="0.15">
      <c r="A609" s="94"/>
      <c r="B609" s="252"/>
      <c r="C609" s="252"/>
      <c r="D609" s="252"/>
      <c r="E609" s="252"/>
      <c r="F609" s="361"/>
      <c r="G609" s="252"/>
      <c r="H609" s="252"/>
      <c r="I609" s="252"/>
      <c r="J609" s="252"/>
    </row>
    <row r="610" spans="1:10" x14ac:dyDescent="0.15">
      <c r="A610" s="94"/>
      <c r="B610" s="252"/>
      <c r="C610" s="252"/>
      <c r="D610" s="252"/>
      <c r="E610" s="252"/>
      <c r="F610" s="361"/>
      <c r="G610" s="252"/>
      <c r="H610" s="252"/>
      <c r="I610" s="252"/>
      <c r="J610" s="252"/>
    </row>
    <row r="611" spans="1:10" x14ac:dyDescent="0.15">
      <c r="A611" s="94"/>
      <c r="B611" s="252"/>
      <c r="C611" s="252"/>
      <c r="D611" s="252"/>
      <c r="E611" s="252"/>
      <c r="F611" s="361"/>
      <c r="G611" s="252"/>
      <c r="H611" s="252"/>
      <c r="I611" s="252"/>
      <c r="J611" s="252"/>
    </row>
    <row r="612" spans="1:10" x14ac:dyDescent="0.15">
      <c r="A612" s="94"/>
      <c r="B612" s="252"/>
      <c r="C612" s="252"/>
      <c r="D612" s="252"/>
      <c r="E612" s="252"/>
      <c r="F612" s="361"/>
      <c r="G612" s="252"/>
      <c r="H612" s="252"/>
      <c r="I612" s="252"/>
      <c r="J612" s="252"/>
    </row>
    <row r="613" spans="1:10" x14ac:dyDescent="0.15">
      <c r="A613" s="94"/>
      <c r="B613" s="252"/>
      <c r="C613" s="252"/>
      <c r="D613" s="252"/>
      <c r="E613" s="252"/>
      <c r="F613" s="361"/>
      <c r="G613" s="252"/>
      <c r="H613" s="252"/>
      <c r="I613" s="252"/>
      <c r="J613" s="252"/>
    </row>
    <row r="614" spans="1:10" x14ac:dyDescent="0.15">
      <c r="A614" s="94"/>
      <c r="B614" s="252"/>
      <c r="C614" s="252"/>
      <c r="D614" s="252"/>
      <c r="E614" s="252"/>
      <c r="F614" s="361"/>
      <c r="G614" s="252"/>
      <c r="H614" s="252"/>
      <c r="I614" s="252"/>
      <c r="J614" s="252"/>
    </row>
    <row r="615" spans="1:10" x14ac:dyDescent="0.15">
      <c r="A615" s="94"/>
      <c r="B615" s="252"/>
      <c r="C615" s="252"/>
      <c r="D615" s="252"/>
      <c r="E615" s="252"/>
      <c r="F615" s="361"/>
      <c r="G615" s="252"/>
      <c r="H615" s="252"/>
      <c r="I615" s="252"/>
      <c r="J615" s="252"/>
    </row>
    <row r="616" spans="1:10" x14ac:dyDescent="0.15">
      <c r="A616" s="94"/>
      <c r="B616" s="252"/>
      <c r="C616" s="252"/>
      <c r="D616" s="252"/>
      <c r="E616" s="252"/>
      <c r="F616" s="361"/>
      <c r="G616" s="252"/>
      <c r="H616" s="252"/>
      <c r="I616" s="252"/>
      <c r="J616" s="252"/>
    </row>
    <row r="617" spans="1:10" x14ac:dyDescent="0.15">
      <c r="A617" s="94"/>
      <c r="B617" s="252"/>
      <c r="C617" s="252"/>
      <c r="D617" s="252"/>
      <c r="E617" s="252"/>
      <c r="F617" s="361"/>
      <c r="G617" s="252"/>
      <c r="H617" s="252"/>
      <c r="I617" s="252"/>
      <c r="J617" s="252"/>
    </row>
    <row r="618" spans="1:10" x14ac:dyDescent="0.15">
      <c r="A618" s="94"/>
      <c r="B618" s="252"/>
      <c r="C618" s="252"/>
      <c r="D618" s="252"/>
      <c r="E618" s="252"/>
      <c r="F618" s="361"/>
      <c r="G618" s="252"/>
      <c r="H618" s="252"/>
      <c r="I618" s="252"/>
      <c r="J618" s="252"/>
    </row>
    <row r="619" spans="1:10" x14ac:dyDescent="0.15">
      <c r="A619" s="94"/>
      <c r="B619" s="252"/>
      <c r="C619" s="252"/>
      <c r="D619" s="252"/>
      <c r="E619" s="252"/>
      <c r="F619" s="361"/>
      <c r="G619" s="252"/>
      <c r="H619" s="252"/>
      <c r="I619" s="252"/>
      <c r="J619" s="252"/>
    </row>
    <row r="620" spans="1:10" x14ac:dyDescent="0.15">
      <c r="A620" s="94"/>
      <c r="B620" s="252"/>
      <c r="C620" s="252"/>
      <c r="D620" s="252"/>
      <c r="E620" s="252"/>
      <c r="F620" s="361"/>
      <c r="G620" s="252"/>
      <c r="H620" s="252"/>
      <c r="I620" s="252"/>
      <c r="J620" s="252"/>
    </row>
    <row r="621" spans="1:10" x14ac:dyDescent="0.15">
      <c r="A621" s="94"/>
      <c r="B621" s="252"/>
      <c r="C621" s="252"/>
      <c r="D621" s="252"/>
      <c r="E621" s="252"/>
      <c r="F621" s="361"/>
      <c r="G621" s="252"/>
      <c r="H621" s="252"/>
      <c r="I621" s="252"/>
      <c r="J621" s="252"/>
    </row>
    <row r="622" spans="1:10" x14ac:dyDescent="0.15">
      <c r="A622" s="94"/>
      <c r="B622" s="252"/>
      <c r="C622" s="252"/>
      <c r="D622" s="252"/>
      <c r="E622" s="252"/>
      <c r="F622" s="361"/>
      <c r="G622" s="252"/>
      <c r="H622" s="252"/>
      <c r="I622" s="252"/>
      <c r="J622" s="252"/>
    </row>
    <row r="623" spans="1:10" x14ac:dyDescent="0.15">
      <c r="A623" s="94"/>
      <c r="B623" s="252"/>
      <c r="C623" s="252"/>
      <c r="D623" s="252"/>
      <c r="E623" s="252"/>
      <c r="F623" s="361"/>
      <c r="G623" s="252"/>
      <c r="H623" s="252"/>
      <c r="I623" s="252"/>
      <c r="J623" s="252"/>
    </row>
    <row r="624" spans="1:10" x14ac:dyDescent="0.15">
      <c r="A624" s="94"/>
      <c r="B624" s="252"/>
      <c r="C624" s="252"/>
      <c r="D624" s="252"/>
      <c r="E624" s="252"/>
      <c r="F624" s="361"/>
      <c r="G624" s="252"/>
      <c r="H624" s="252"/>
      <c r="I624" s="252"/>
      <c r="J624" s="252"/>
    </row>
    <row r="625" spans="1:10" x14ac:dyDescent="0.15">
      <c r="A625" s="94"/>
      <c r="B625" s="252"/>
      <c r="C625" s="252"/>
      <c r="D625" s="252"/>
      <c r="E625" s="252"/>
      <c r="F625" s="361"/>
      <c r="G625" s="252"/>
      <c r="H625" s="252"/>
      <c r="I625" s="252"/>
      <c r="J625" s="252"/>
    </row>
    <row r="626" spans="1:10" x14ac:dyDescent="0.15">
      <c r="A626" s="94"/>
      <c r="B626" s="252"/>
      <c r="C626" s="252"/>
      <c r="D626" s="252"/>
      <c r="E626" s="252"/>
      <c r="F626" s="361"/>
      <c r="G626" s="252"/>
      <c r="H626" s="252"/>
      <c r="I626" s="252"/>
      <c r="J626" s="252"/>
    </row>
    <row r="627" spans="1:10" x14ac:dyDescent="0.15">
      <c r="A627" s="94"/>
      <c r="B627" s="252"/>
      <c r="C627" s="252"/>
      <c r="D627" s="252"/>
      <c r="E627" s="252"/>
      <c r="F627" s="361"/>
      <c r="G627" s="252"/>
      <c r="H627" s="252"/>
      <c r="I627" s="252"/>
      <c r="J627" s="252"/>
    </row>
    <row r="628" spans="1:10" x14ac:dyDescent="0.15">
      <c r="A628" s="94"/>
      <c r="B628" s="252"/>
      <c r="C628" s="252"/>
      <c r="D628" s="252"/>
      <c r="E628" s="252"/>
      <c r="F628" s="361"/>
      <c r="G628" s="252"/>
      <c r="H628" s="252"/>
      <c r="I628" s="252"/>
      <c r="J628" s="252"/>
    </row>
    <row r="629" spans="1:10" x14ac:dyDescent="0.15">
      <c r="A629" s="94"/>
      <c r="B629" s="252"/>
      <c r="C629" s="252"/>
      <c r="D629" s="252"/>
      <c r="E629" s="252"/>
      <c r="F629" s="361"/>
      <c r="G629" s="252"/>
      <c r="H629" s="252"/>
      <c r="I629" s="252"/>
      <c r="J629" s="252"/>
    </row>
    <row r="630" spans="1:10" x14ac:dyDescent="0.15">
      <c r="A630" s="94"/>
      <c r="B630" s="252"/>
      <c r="C630" s="252"/>
      <c r="D630" s="252"/>
      <c r="E630" s="252"/>
      <c r="F630" s="361"/>
      <c r="G630" s="252"/>
      <c r="H630" s="252"/>
      <c r="I630" s="252"/>
      <c r="J630" s="252"/>
    </row>
    <row r="631" spans="1:10" x14ac:dyDescent="0.15">
      <c r="A631" s="94"/>
      <c r="B631" s="252"/>
      <c r="C631" s="252"/>
      <c r="D631" s="252"/>
      <c r="E631" s="252"/>
      <c r="F631" s="361"/>
      <c r="G631" s="252"/>
      <c r="H631" s="252"/>
      <c r="I631" s="252"/>
      <c r="J631" s="252"/>
    </row>
    <row r="632" spans="1:10" x14ac:dyDescent="0.15">
      <c r="A632" s="94"/>
      <c r="B632" s="252"/>
      <c r="C632" s="252"/>
      <c r="D632" s="252"/>
      <c r="E632" s="252"/>
      <c r="F632" s="361"/>
      <c r="G632" s="252"/>
      <c r="H632" s="252"/>
      <c r="I632" s="252"/>
      <c r="J632" s="252"/>
    </row>
    <row r="633" spans="1:10" x14ac:dyDescent="0.15">
      <c r="A633" s="94"/>
      <c r="B633" s="252"/>
      <c r="C633" s="252"/>
      <c r="D633" s="252"/>
      <c r="E633" s="252"/>
      <c r="F633" s="361"/>
      <c r="G633" s="252"/>
      <c r="H633" s="252"/>
      <c r="I633" s="252"/>
      <c r="J633" s="252"/>
    </row>
    <row r="634" spans="1:10" x14ac:dyDescent="0.15">
      <c r="A634" s="94"/>
      <c r="B634" s="252"/>
      <c r="C634" s="252"/>
      <c r="D634" s="252"/>
      <c r="E634" s="252"/>
      <c r="F634" s="361"/>
      <c r="G634" s="252"/>
      <c r="H634" s="252"/>
      <c r="I634" s="252"/>
      <c r="J634" s="252"/>
    </row>
    <row r="635" spans="1:10" x14ac:dyDescent="0.15">
      <c r="A635" s="94"/>
      <c r="B635" s="252"/>
      <c r="C635" s="252"/>
      <c r="D635" s="252"/>
      <c r="E635" s="252"/>
      <c r="F635" s="361"/>
      <c r="G635" s="252"/>
      <c r="H635" s="252"/>
      <c r="I635" s="252"/>
      <c r="J635" s="252"/>
    </row>
    <row r="636" spans="1:10" x14ac:dyDescent="0.15">
      <c r="A636" s="94"/>
      <c r="B636" s="252"/>
      <c r="C636" s="252"/>
      <c r="D636" s="252"/>
      <c r="E636" s="252"/>
      <c r="F636" s="361"/>
      <c r="G636" s="252"/>
      <c r="H636" s="252"/>
      <c r="I636" s="252"/>
      <c r="J636" s="252"/>
    </row>
    <row r="637" spans="1:10" x14ac:dyDescent="0.15">
      <c r="A637" s="94"/>
      <c r="B637" s="252"/>
      <c r="C637" s="252"/>
      <c r="D637" s="252"/>
      <c r="E637" s="252"/>
      <c r="F637" s="361"/>
      <c r="G637" s="252"/>
      <c r="H637" s="252"/>
      <c r="I637" s="252"/>
      <c r="J637" s="252"/>
    </row>
    <row r="638" spans="1:10" x14ac:dyDescent="0.15">
      <c r="A638" s="94"/>
      <c r="B638" s="252"/>
      <c r="C638" s="252"/>
      <c r="D638" s="252"/>
      <c r="E638" s="252"/>
      <c r="F638" s="361"/>
      <c r="G638" s="252"/>
      <c r="H638" s="252"/>
      <c r="I638" s="252"/>
      <c r="J638" s="252"/>
    </row>
    <row r="639" spans="1:10" x14ac:dyDescent="0.15">
      <c r="A639" s="94"/>
      <c r="B639" s="252"/>
      <c r="C639" s="252"/>
      <c r="D639" s="252"/>
      <c r="E639" s="252"/>
      <c r="F639" s="361"/>
      <c r="G639" s="252"/>
      <c r="H639" s="252"/>
      <c r="I639" s="252"/>
      <c r="J639" s="252"/>
    </row>
    <row r="640" spans="1:10" x14ac:dyDescent="0.15">
      <c r="A640" s="94"/>
      <c r="B640" s="252"/>
      <c r="C640" s="252"/>
      <c r="D640" s="252"/>
      <c r="E640" s="252"/>
      <c r="F640" s="361"/>
      <c r="G640" s="252"/>
      <c r="H640" s="252"/>
      <c r="I640" s="252"/>
      <c r="J640" s="252"/>
    </row>
    <row r="641" spans="1:10" x14ac:dyDescent="0.15">
      <c r="A641" s="94"/>
      <c r="B641" s="252"/>
      <c r="C641" s="252"/>
      <c r="D641" s="252"/>
      <c r="E641" s="252"/>
      <c r="F641" s="361"/>
      <c r="G641" s="252"/>
      <c r="H641" s="252"/>
      <c r="I641" s="252"/>
      <c r="J641" s="252"/>
    </row>
    <row r="642" spans="1:10" x14ac:dyDescent="0.15">
      <c r="A642" s="94"/>
      <c r="B642" s="252"/>
      <c r="C642" s="252"/>
      <c r="D642" s="252"/>
      <c r="E642" s="252"/>
      <c r="F642" s="361"/>
      <c r="G642" s="252"/>
      <c r="H642" s="252"/>
      <c r="I642" s="252"/>
      <c r="J642" s="252"/>
    </row>
    <row r="643" spans="1:10" x14ac:dyDescent="0.15">
      <c r="A643" s="94"/>
      <c r="B643" s="252"/>
      <c r="C643" s="252"/>
      <c r="D643" s="252"/>
      <c r="E643" s="252"/>
      <c r="F643" s="361"/>
      <c r="G643" s="252"/>
      <c r="H643" s="252"/>
      <c r="I643" s="252"/>
      <c r="J643" s="252"/>
    </row>
    <row r="644" spans="1:10" x14ac:dyDescent="0.15">
      <c r="A644" s="94"/>
      <c r="B644" s="252"/>
      <c r="C644" s="252"/>
      <c r="D644" s="252"/>
      <c r="E644" s="252"/>
      <c r="F644" s="361"/>
      <c r="G644" s="252"/>
      <c r="H644" s="252"/>
      <c r="I644" s="252"/>
      <c r="J644" s="252"/>
    </row>
    <row r="645" spans="1:10" x14ac:dyDescent="0.15">
      <c r="A645" s="94"/>
      <c r="B645" s="252"/>
      <c r="C645" s="252"/>
      <c r="D645" s="252"/>
      <c r="E645" s="252"/>
      <c r="F645" s="361"/>
      <c r="G645" s="252"/>
      <c r="H645" s="252"/>
      <c r="I645" s="252"/>
      <c r="J645" s="252"/>
    </row>
    <row r="646" spans="1:10" x14ac:dyDescent="0.15">
      <c r="A646" s="94"/>
      <c r="B646" s="252"/>
      <c r="C646" s="252"/>
      <c r="D646" s="252"/>
      <c r="E646" s="252"/>
      <c r="F646" s="361"/>
      <c r="G646" s="252"/>
      <c r="H646" s="252"/>
      <c r="I646" s="252"/>
      <c r="J646" s="252"/>
    </row>
    <row r="647" spans="1:10" x14ac:dyDescent="0.15">
      <c r="A647" s="94"/>
      <c r="B647" s="252"/>
      <c r="C647" s="252"/>
      <c r="D647" s="252"/>
      <c r="E647" s="252"/>
      <c r="F647" s="361"/>
      <c r="G647" s="252"/>
      <c r="H647" s="252"/>
      <c r="I647" s="252"/>
      <c r="J647" s="252"/>
    </row>
    <row r="648" spans="1:10" x14ac:dyDescent="0.15">
      <c r="A648" s="94"/>
      <c r="B648" s="252"/>
      <c r="C648" s="252"/>
      <c r="D648" s="252"/>
      <c r="E648" s="252"/>
      <c r="F648" s="361"/>
      <c r="G648" s="252"/>
      <c r="H648" s="252"/>
      <c r="I648" s="252"/>
      <c r="J648" s="252"/>
    </row>
    <row r="649" spans="1:10" x14ac:dyDescent="0.15">
      <c r="A649" s="94"/>
      <c r="B649" s="252"/>
      <c r="C649" s="252"/>
      <c r="D649" s="252"/>
      <c r="E649" s="252"/>
      <c r="F649" s="361"/>
      <c r="G649" s="252"/>
      <c r="H649" s="252"/>
      <c r="I649" s="252"/>
      <c r="J649" s="252"/>
    </row>
    <row r="650" spans="1:10" x14ac:dyDescent="0.15">
      <c r="A650" s="94"/>
      <c r="B650" s="252"/>
      <c r="C650" s="252"/>
      <c r="D650" s="252"/>
      <c r="E650" s="252"/>
      <c r="F650" s="361"/>
      <c r="G650" s="252"/>
      <c r="H650" s="252"/>
      <c r="I650" s="252"/>
      <c r="J650" s="252"/>
    </row>
    <row r="651" spans="1:10" x14ac:dyDescent="0.15">
      <c r="A651" s="94"/>
      <c r="B651" s="252"/>
      <c r="C651" s="252"/>
      <c r="D651" s="252"/>
      <c r="E651" s="252"/>
      <c r="F651" s="361"/>
      <c r="G651" s="252"/>
      <c r="H651" s="252"/>
      <c r="I651" s="252"/>
      <c r="J651" s="252"/>
    </row>
    <row r="652" spans="1:10" x14ac:dyDescent="0.15">
      <c r="A652" s="94"/>
      <c r="B652" s="252"/>
      <c r="C652" s="252"/>
      <c r="D652" s="252"/>
      <c r="E652" s="252"/>
      <c r="F652" s="361"/>
      <c r="G652" s="252"/>
      <c r="H652" s="252"/>
      <c r="I652" s="252"/>
      <c r="J652" s="252"/>
    </row>
    <row r="653" spans="1:10" x14ac:dyDescent="0.15">
      <c r="A653" s="94"/>
      <c r="B653" s="252"/>
      <c r="C653" s="252"/>
      <c r="D653" s="252"/>
      <c r="E653" s="252"/>
      <c r="F653" s="361"/>
      <c r="G653" s="252"/>
      <c r="H653" s="252"/>
      <c r="I653" s="252"/>
      <c r="J653" s="252"/>
    </row>
    <row r="654" spans="1:10" x14ac:dyDescent="0.15">
      <c r="A654" s="94"/>
      <c r="B654" s="252"/>
      <c r="C654" s="252"/>
      <c r="D654" s="252"/>
      <c r="E654" s="252"/>
      <c r="F654" s="361"/>
      <c r="G654" s="252"/>
      <c r="H654" s="252"/>
      <c r="I654" s="252"/>
      <c r="J654" s="252"/>
    </row>
    <row r="655" spans="1:10" x14ac:dyDescent="0.15">
      <c r="A655" s="94"/>
      <c r="B655" s="252"/>
      <c r="C655" s="252"/>
      <c r="D655" s="252"/>
      <c r="E655" s="252"/>
      <c r="F655" s="361"/>
      <c r="G655" s="252"/>
      <c r="H655" s="252"/>
      <c r="I655" s="252"/>
      <c r="J655" s="252"/>
    </row>
    <row r="656" spans="1:10" x14ac:dyDescent="0.15">
      <c r="A656" s="94"/>
      <c r="B656" s="252"/>
      <c r="C656" s="252"/>
      <c r="D656" s="252"/>
      <c r="E656" s="252"/>
      <c r="F656" s="361"/>
      <c r="G656" s="252"/>
      <c r="H656" s="252"/>
      <c r="I656" s="252"/>
      <c r="J656" s="252"/>
    </row>
    <row r="657" spans="1:10" x14ac:dyDescent="0.15">
      <c r="A657" s="94"/>
      <c r="B657" s="252"/>
      <c r="C657" s="252"/>
      <c r="D657" s="252"/>
      <c r="E657" s="252"/>
      <c r="F657" s="361"/>
      <c r="G657" s="252"/>
      <c r="H657" s="252"/>
      <c r="I657" s="252"/>
      <c r="J657" s="252"/>
    </row>
    <row r="658" spans="1:10" x14ac:dyDescent="0.15">
      <c r="A658" s="94"/>
      <c r="B658" s="252"/>
      <c r="C658" s="252"/>
      <c r="D658" s="252"/>
      <c r="E658" s="252"/>
      <c r="F658" s="361"/>
      <c r="G658" s="252"/>
      <c r="H658" s="252"/>
      <c r="I658" s="252"/>
      <c r="J658" s="252"/>
    </row>
    <row r="659" spans="1:10" x14ac:dyDescent="0.15">
      <c r="A659" s="94"/>
      <c r="B659" s="252"/>
      <c r="C659" s="252"/>
      <c r="D659" s="252"/>
      <c r="E659" s="252"/>
      <c r="F659" s="361"/>
      <c r="G659" s="252"/>
      <c r="H659" s="252"/>
      <c r="I659" s="252"/>
      <c r="J659" s="252"/>
    </row>
    <row r="660" spans="1:10" x14ac:dyDescent="0.15">
      <c r="A660" s="94"/>
      <c r="B660" s="252"/>
      <c r="C660" s="252"/>
      <c r="D660" s="252"/>
      <c r="E660" s="252"/>
      <c r="F660" s="361"/>
      <c r="G660" s="252"/>
      <c r="H660" s="252"/>
      <c r="I660" s="252"/>
      <c r="J660" s="252"/>
    </row>
    <row r="661" spans="1:10" x14ac:dyDescent="0.15">
      <c r="A661" s="94"/>
      <c r="B661" s="252"/>
      <c r="C661" s="252"/>
      <c r="D661" s="252"/>
      <c r="E661" s="252"/>
      <c r="F661" s="361"/>
      <c r="G661" s="252"/>
      <c r="H661" s="252"/>
      <c r="I661" s="252"/>
      <c r="J661" s="252"/>
    </row>
    <row r="662" spans="1:10" x14ac:dyDescent="0.15">
      <c r="A662" s="94"/>
      <c r="B662" s="252"/>
      <c r="C662" s="252"/>
      <c r="D662" s="252"/>
      <c r="E662" s="252"/>
      <c r="F662" s="361"/>
      <c r="G662" s="252"/>
      <c r="H662" s="252"/>
      <c r="I662" s="252"/>
      <c r="J662" s="252"/>
    </row>
    <row r="663" spans="1:10" x14ac:dyDescent="0.15">
      <c r="A663" s="94"/>
      <c r="B663" s="252"/>
      <c r="C663" s="252"/>
      <c r="D663" s="252"/>
      <c r="E663" s="252"/>
      <c r="F663" s="361"/>
      <c r="G663" s="252"/>
      <c r="H663" s="252"/>
      <c r="I663" s="252"/>
      <c r="J663" s="252"/>
    </row>
    <row r="664" spans="1:10" x14ac:dyDescent="0.15">
      <c r="A664" s="94"/>
      <c r="B664" s="252"/>
      <c r="C664" s="252"/>
      <c r="D664" s="252"/>
      <c r="E664" s="252"/>
      <c r="F664" s="361"/>
      <c r="G664" s="252"/>
      <c r="H664" s="252"/>
      <c r="I664" s="252"/>
      <c r="J664" s="252"/>
    </row>
    <row r="665" spans="1:10" x14ac:dyDescent="0.15">
      <c r="A665" s="94"/>
      <c r="B665" s="252"/>
      <c r="C665" s="252"/>
      <c r="D665" s="252"/>
      <c r="E665" s="252"/>
      <c r="F665" s="361"/>
      <c r="G665" s="252"/>
      <c r="H665" s="252"/>
      <c r="I665" s="252"/>
      <c r="J665" s="252"/>
    </row>
    <row r="666" spans="1:10" x14ac:dyDescent="0.15">
      <c r="A666" s="94"/>
      <c r="B666" s="252"/>
      <c r="C666" s="252"/>
      <c r="D666" s="252"/>
      <c r="E666" s="252"/>
      <c r="F666" s="361"/>
      <c r="G666" s="252"/>
      <c r="H666" s="252"/>
      <c r="I666" s="252"/>
      <c r="J666" s="252"/>
    </row>
    <row r="667" spans="1:10" x14ac:dyDescent="0.15">
      <c r="A667" s="94"/>
      <c r="B667" s="252"/>
      <c r="C667" s="252"/>
      <c r="D667" s="252"/>
      <c r="E667" s="252"/>
      <c r="F667" s="361"/>
      <c r="G667" s="252"/>
      <c r="H667" s="252"/>
      <c r="I667" s="252"/>
      <c r="J667" s="252"/>
    </row>
    <row r="668" spans="1:10" x14ac:dyDescent="0.15">
      <c r="A668" s="94"/>
      <c r="B668" s="252"/>
      <c r="C668" s="252"/>
      <c r="D668" s="252"/>
      <c r="E668" s="252"/>
      <c r="F668" s="361"/>
      <c r="G668" s="252"/>
      <c r="H668" s="252"/>
      <c r="I668" s="252"/>
      <c r="J668" s="252"/>
    </row>
    <row r="669" spans="1:10" x14ac:dyDescent="0.15">
      <c r="A669" s="94"/>
      <c r="B669" s="252"/>
      <c r="C669" s="252"/>
      <c r="D669" s="252"/>
      <c r="E669" s="252"/>
      <c r="F669" s="361"/>
      <c r="G669" s="252"/>
      <c r="H669" s="252"/>
      <c r="I669" s="252"/>
      <c r="J669" s="252"/>
    </row>
    <row r="670" spans="1:10" x14ac:dyDescent="0.15">
      <c r="A670" s="94"/>
      <c r="B670" s="252"/>
      <c r="C670" s="252"/>
      <c r="D670" s="252"/>
      <c r="E670" s="252"/>
      <c r="F670" s="361"/>
      <c r="G670" s="252"/>
      <c r="H670" s="252"/>
      <c r="I670" s="252"/>
      <c r="J670" s="252"/>
    </row>
    <row r="671" spans="1:10" x14ac:dyDescent="0.15">
      <c r="A671" s="94"/>
      <c r="B671" s="252"/>
      <c r="C671" s="252"/>
      <c r="D671" s="252"/>
      <c r="E671" s="252"/>
      <c r="F671" s="361"/>
      <c r="G671" s="252"/>
      <c r="H671" s="252"/>
      <c r="I671" s="252"/>
      <c r="J671" s="252"/>
    </row>
    <row r="672" spans="1:10" x14ac:dyDescent="0.15">
      <c r="A672" s="94"/>
      <c r="B672" s="252"/>
      <c r="C672" s="252"/>
      <c r="D672" s="252"/>
      <c r="E672" s="252"/>
      <c r="F672" s="361"/>
      <c r="G672" s="252"/>
      <c r="H672" s="252"/>
      <c r="I672" s="252"/>
      <c r="J672" s="252"/>
    </row>
    <row r="673" spans="1:10" x14ac:dyDescent="0.15">
      <c r="A673" s="94"/>
      <c r="B673" s="252"/>
      <c r="C673" s="252"/>
      <c r="D673" s="252"/>
      <c r="E673" s="252"/>
      <c r="F673" s="361"/>
      <c r="G673" s="252"/>
      <c r="H673" s="252"/>
      <c r="I673" s="252"/>
      <c r="J673" s="252"/>
    </row>
    <row r="674" spans="1:10" x14ac:dyDescent="0.15">
      <c r="A674" s="94"/>
      <c r="B674" s="252"/>
      <c r="C674" s="252"/>
      <c r="D674" s="252"/>
      <c r="E674" s="252"/>
      <c r="F674" s="361"/>
      <c r="G674" s="252"/>
      <c r="H674" s="252"/>
      <c r="I674" s="252"/>
      <c r="J674" s="252"/>
    </row>
    <row r="675" spans="1:10" x14ac:dyDescent="0.15">
      <c r="A675" s="94"/>
      <c r="B675" s="252"/>
      <c r="C675" s="252"/>
      <c r="D675" s="252"/>
      <c r="E675" s="252"/>
      <c r="F675" s="361"/>
      <c r="G675" s="252"/>
      <c r="H675" s="252"/>
      <c r="I675" s="252"/>
      <c r="J675" s="252"/>
    </row>
    <row r="676" spans="1:10" x14ac:dyDescent="0.15">
      <c r="A676" s="94"/>
      <c r="B676" s="252"/>
      <c r="C676" s="252"/>
      <c r="D676" s="252"/>
      <c r="E676" s="252"/>
      <c r="F676" s="361"/>
      <c r="G676" s="252"/>
      <c r="H676" s="252"/>
      <c r="I676" s="252"/>
      <c r="J676" s="252"/>
    </row>
    <row r="677" spans="1:10" x14ac:dyDescent="0.15">
      <c r="A677" s="94"/>
      <c r="B677" s="252"/>
      <c r="C677" s="252"/>
      <c r="D677" s="252"/>
      <c r="E677" s="252"/>
      <c r="F677" s="361"/>
      <c r="G677" s="252"/>
      <c r="H677" s="252"/>
      <c r="I677" s="252"/>
      <c r="J677" s="252"/>
    </row>
    <row r="678" spans="1:10" x14ac:dyDescent="0.15">
      <c r="A678" s="94"/>
      <c r="B678" s="252"/>
      <c r="C678" s="252"/>
      <c r="D678" s="252"/>
      <c r="E678" s="252"/>
      <c r="F678" s="361"/>
      <c r="G678" s="252"/>
      <c r="H678" s="252"/>
      <c r="I678" s="252"/>
      <c r="J678" s="252"/>
    </row>
    <row r="679" spans="1:10" x14ac:dyDescent="0.15">
      <c r="A679" s="94"/>
      <c r="B679" s="252"/>
      <c r="C679" s="252"/>
      <c r="D679" s="252"/>
      <c r="E679" s="252"/>
      <c r="F679" s="361"/>
      <c r="G679" s="252"/>
      <c r="H679" s="252"/>
      <c r="I679" s="252"/>
      <c r="J679" s="252"/>
    </row>
    <row r="680" spans="1:10" x14ac:dyDescent="0.15">
      <c r="A680" s="94"/>
      <c r="B680" s="252"/>
      <c r="C680" s="252"/>
      <c r="D680" s="252"/>
      <c r="E680" s="252"/>
      <c r="F680" s="361"/>
      <c r="G680" s="252"/>
      <c r="H680" s="252"/>
      <c r="I680" s="252"/>
      <c r="J680" s="252"/>
    </row>
    <row r="681" spans="1:10" x14ac:dyDescent="0.15">
      <c r="A681" s="94"/>
      <c r="B681" s="252"/>
      <c r="C681" s="252"/>
      <c r="D681" s="252"/>
      <c r="E681" s="252"/>
      <c r="F681" s="361"/>
      <c r="G681" s="252"/>
      <c r="H681" s="252"/>
      <c r="I681" s="252"/>
      <c r="J681" s="252"/>
    </row>
    <row r="682" spans="1:10" x14ac:dyDescent="0.15">
      <c r="A682" s="94"/>
      <c r="B682" s="252"/>
      <c r="C682" s="252"/>
      <c r="D682" s="252"/>
      <c r="E682" s="252"/>
      <c r="F682" s="361"/>
      <c r="G682" s="252"/>
      <c r="H682" s="252"/>
      <c r="I682" s="252"/>
      <c r="J682" s="252"/>
    </row>
    <row r="683" spans="1:10" x14ac:dyDescent="0.15">
      <c r="A683" s="94"/>
      <c r="B683" s="252"/>
      <c r="C683" s="252"/>
      <c r="D683" s="252"/>
      <c r="E683" s="252"/>
      <c r="F683" s="361"/>
      <c r="G683" s="252"/>
      <c r="H683" s="252"/>
      <c r="I683" s="252"/>
      <c r="J683" s="252"/>
    </row>
    <row r="684" spans="1:10" x14ac:dyDescent="0.15">
      <c r="A684" s="94"/>
      <c r="B684" s="252"/>
      <c r="C684" s="252"/>
      <c r="D684" s="252"/>
      <c r="E684" s="252"/>
      <c r="F684" s="361"/>
      <c r="G684" s="252"/>
      <c r="H684" s="252"/>
      <c r="I684" s="252"/>
      <c r="J684" s="252"/>
    </row>
    <row r="685" spans="1:10" x14ac:dyDescent="0.15">
      <c r="A685" s="94"/>
      <c r="B685" s="252"/>
      <c r="C685" s="252"/>
      <c r="D685" s="252"/>
      <c r="E685" s="252"/>
      <c r="F685" s="361"/>
      <c r="G685" s="252"/>
      <c r="H685" s="252"/>
      <c r="I685" s="252"/>
      <c r="J685" s="252"/>
    </row>
    <row r="686" spans="1:10" x14ac:dyDescent="0.15">
      <c r="A686" s="94"/>
      <c r="B686" s="252"/>
      <c r="C686" s="252"/>
      <c r="D686" s="252"/>
      <c r="E686" s="252"/>
      <c r="F686" s="361"/>
      <c r="G686" s="252"/>
      <c r="H686" s="252"/>
      <c r="I686" s="252"/>
      <c r="J686" s="252"/>
    </row>
    <row r="687" spans="1:10" x14ac:dyDescent="0.15">
      <c r="A687" s="94"/>
      <c r="B687" s="252"/>
      <c r="C687" s="252"/>
      <c r="D687" s="252"/>
      <c r="E687" s="252"/>
      <c r="F687" s="361"/>
      <c r="G687" s="252"/>
      <c r="H687" s="252"/>
      <c r="I687" s="252"/>
      <c r="J687" s="252"/>
    </row>
    <row r="688" spans="1:10" x14ac:dyDescent="0.15">
      <c r="A688" s="94"/>
      <c r="B688" s="252"/>
      <c r="C688" s="252"/>
      <c r="D688" s="252"/>
      <c r="E688" s="252"/>
      <c r="F688" s="361"/>
      <c r="G688" s="252"/>
      <c r="H688" s="252"/>
      <c r="I688" s="252"/>
      <c r="J688" s="252"/>
    </row>
    <row r="689" spans="1:10" x14ac:dyDescent="0.15">
      <c r="A689" s="94"/>
      <c r="B689" s="252"/>
      <c r="C689" s="252"/>
      <c r="D689" s="252"/>
      <c r="E689" s="252"/>
      <c r="F689" s="361"/>
      <c r="G689" s="252"/>
      <c r="H689" s="252"/>
      <c r="I689" s="252"/>
      <c r="J689" s="252"/>
    </row>
    <row r="690" spans="1:10" x14ac:dyDescent="0.15">
      <c r="A690" s="94"/>
      <c r="B690" s="252"/>
      <c r="C690" s="252"/>
      <c r="D690" s="252"/>
      <c r="E690" s="252"/>
      <c r="F690" s="361"/>
      <c r="G690" s="252"/>
      <c r="H690" s="252"/>
      <c r="I690" s="252"/>
      <c r="J690" s="252"/>
    </row>
    <row r="691" spans="1:10" x14ac:dyDescent="0.15">
      <c r="A691" s="94"/>
      <c r="B691" s="252"/>
      <c r="C691" s="252"/>
      <c r="D691" s="252"/>
      <c r="E691" s="252"/>
      <c r="F691" s="361"/>
      <c r="G691" s="252"/>
      <c r="H691" s="252"/>
      <c r="I691" s="252"/>
      <c r="J691" s="252"/>
    </row>
    <row r="692" spans="1:10" x14ac:dyDescent="0.15">
      <c r="A692" s="94"/>
      <c r="B692" s="252"/>
      <c r="C692" s="252"/>
      <c r="D692" s="252"/>
      <c r="E692" s="252"/>
      <c r="F692" s="361"/>
      <c r="G692" s="252"/>
      <c r="H692" s="252"/>
      <c r="I692" s="252"/>
      <c r="J692" s="252"/>
    </row>
    <row r="693" spans="1:10" x14ac:dyDescent="0.15">
      <c r="A693" s="94"/>
      <c r="B693" s="252"/>
      <c r="C693" s="252"/>
      <c r="D693" s="252"/>
      <c r="E693" s="252"/>
      <c r="F693" s="361"/>
      <c r="G693" s="252"/>
      <c r="H693" s="252"/>
      <c r="I693" s="252"/>
      <c r="J693" s="252"/>
    </row>
    <row r="694" spans="1:10" x14ac:dyDescent="0.15">
      <c r="A694" s="94"/>
      <c r="B694" s="252"/>
      <c r="C694" s="252"/>
      <c r="D694" s="252"/>
      <c r="E694" s="252"/>
      <c r="F694" s="361"/>
      <c r="G694" s="252"/>
      <c r="H694" s="252"/>
      <c r="I694" s="252"/>
      <c r="J694" s="252"/>
    </row>
    <row r="695" spans="1:10" x14ac:dyDescent="0.15">
      <c r="A695" s="94"/>
      <c r="B695" s="252"/>
      <c r="C695" s="252"/>
      <c r="D695" s="252"/>
      <c r="E695" s="252"/>
      <c r="F695" s="361"/>
      <c r="G695" s="252"/>
      <c r="H695" s="252"/>
      <c r="I695" s="252"/>
      <c r="J695" s="252"/>
    </row>
    <row r="696" spans="1:10" x14ac:dyDescent="0.15">
      <c r="A696" s="94"/>
      <c r="B696" s="252"/>
      <c r="C696" s="252"/>
      <c r="D696" s="252"/>
      <c r="E696" s="252"/>
      <c r="F696" s="361"/>
      <c r="G696" s="252"/>
      <c r="H696" s="252"/>
      <c r="I696" s="252"/>
      <c r="J696" s="252"/>
    </row>
    <row r="697" spans="1:10" x14ac:dyDescent="0.15">
      <c r="A697" s="94"/>
      <c r="B697" s="252"/>
      <c r="C697" s="252"/>
      <c r="D697" s="252"/>
      <c r="E697" s="252"/>
      <c r="F697" s="361"/>
      <c r="G697" s="252"/>
      <c r="H697" s="252"/>
      <c r="I697" s="252"/>
      <c r="J697" s="252"/>
    </row>
    <row r="698" spans="1:10" x14ac:dyDescent="0.15">
      <c r="A698" s="94"/>
      <c r="B698" s="252"/>
      <c r="C698" s="252"/>
      <c r="D698" s="252"/>
      <c r="E698" s="252"/>
      <c r="F698" s="361"/>
      <c r="G698" s="252"/>
      <c r="H698" s="252"/>
      <c r="I698" s="252"/>
      <c r="J698" s="252"/>
    </row>
    <row r="699" spans="1:10" x14ac:dyDescent="0.15">
      <c r="A699" s="94"/>
      <c r="B699" s="252"/>
      <c r="C699" s="252"/>
      <c r="D699" s="252"/>
      <c r="E699" s="252"/>
      <c r="F699" s="361"/>
      <c r="G699" s="252"/>
      <c r="H699" s="252"/>
      <c r="I699" s="252"/>
      <c r="J699" s="252"/>
    </row>
    <row r="700" spans="1:10" x14ac:dyDescent="0.15">
      <c r="A700" s="94"/>
      <c r="B700" s="252"/>
      <c r="C700" s="252"/>
      <c r="D700" s="252"/>
      <c r="E700" s="252"/>
      <c r="F700" s="361"/>
      <c r="G700" s="252"/>
      <c r="H700" s="252"/>
      <c r="I700" s="252"/>
      <c r="J700" s="252"/>
    </row>
    <row r="701" spans="1:10" x14ac:dyDescent="0.15">
      <c r="A701" s="94"/>
      <c r="B701" s="252"/>
      <c r="C701" s="252"/>
      <c r="D701" s="252"/>
      <c r="E701" s="252"/>
      <c r="F701" s="361"/>
      <c r="G701" s="252"/>
      <c r="H701" s="252"/>
      <c r="I701" s="252"/>
      <c r="J701" s="252"/>
    </row>
    <row r="702" spans="1:10" x14ac:dyDescent="0.15">
      <c r="A702" s="94"/>
      <c r="B702" s="252"/>
      <c r="C702" s="252"/>
      <c r="D702" s="252"/>
      <c r="E702" s="252"/>
      <c r="F702" s="361"/>
      <c r="G702" s="252"/>
      <c r="H702" s="252"/>
      <c r="I702" s="252"/>
      <c r="J702" s="252"/>
    </row>
    <row r="703" spans="1:10" x14ac:dyDescent="0.15">
      <c r="A703" s="94"/>
      <c r="B703" s="252"/>
      <c r="C703" s="252"/>
      <c r="D703" s="252"/>
      <c r="E703" s="252"/>
      <c r="F703" s="361"/>
      <c r="G703" s="252"/>
      <c r="H703" s="252"/>
      <c r="I703" s="252"/>
      <c r="J703" s="252"/>
    </row>
    <row r="704" spans="1:10" x14ac:dyDescent="0.15">
      <c r="A704" s="94"/>
      <c r="B704" s="252"/>
      <c r="C704" s="252"/>
      <c r="D704" s="252"/>
      <c r="E704" s="252"/>
      <c r="F704" s="361"/>
      <c r="G704" s="252"/>
      <c r="H704" s="252"/>
      <c r="I704" s="252"/>
      <c r="J704" s="252"/>
    </row>
    <row r="705" spans="1:10" x14ac:dyDescent="0.15">
      <c r="A705" s="94"/>
      <c r="B705" s="252"/>
      <c r="C705" s="252"/>
      <c r="D705" s="252"/>
      <c r="E705" s="252"/>
      <c r="F705" s="361"/>
      <c r="G705" s="252"/>
      <c r="H705" s="252"/>
      <c r="I705" s="252"/>
      <c r="J705" s="252"/>
    </row>
    <row r="706" spans="1:10" x14ac:dyDescent="0.15">
      <c r="A706" s="94"/>
      <c r="B706" s="252"/>
      <c r="C706" s="252"/>
      <c r="D706" s="252"/>
      <c r="E706" s="252"/>
      <c r="F706" s="361"/>
      <c r="G706" s="252"/>
      <c r="H706" s="252"/>
      <c r="I706" s="252"/>
      <c r="J706" s="252"/>
    </row>
    <row r="707" spans="1:10" x14ac:dyDescent="0.15">
      <c r="A707" s="94"/>
      <c r="B707" s="252"/>
      <c r="C707" s="252"/>
      <c r="D707" s="252"/>
      <c r="E707" s="252"/>
      <c r="F707" s="361"/>
      <c r="G707" s="252"/>
      <c r="H707" s="252"/>
      <c r="I707" s="252"/>
      <c r="J707" s="252"/>
    </row>
    <row r="708" spans="1:10" x14ac:dyDescent="0.15">
      <c r="A708" s="94"/>
      <c r="B708" s="252"/>
      <c r="C708" s="252"/>
      <c r="D708" s="252"/>
      <c r="E708" s="252"/>
      <c r="F708" s="361"/>
      <c r="G708" s="252"/>
      <c r="H708" s="252"/>
      <c r="I708" s="252"/>
      <c r="J708" s="252"/>
    </row>
    <row r="709" spans="1:10" x14ac:dyDescent="0.15">
      <c r="A709" s="94"/>
      <c r="B709" s="252"/>
      <c r="C709" s="252"/>
      <c r="D709" s="252"/>
      <c r="E709" s="252"/>
      <c r="F709" s="361"/>
      <c r="G709" s="252"/>
      <c r="H709" s="252"/>
      <c r="I709" s="252"/>
      <c r="J709" s="252"/>
    </row>
    <row r="710" spans="1:10" x14ac:dyDescent="0.15">
      <c r="A710" s="94"/>
      <c r="B710" s="252"/>
      <c r="C710" s="252"/>
      <c r="D710" s="252"/>
      <c r="E710" s="252"/>
      <c r="F710" s="361"/>
      <c r="G710" s="252"/>
      <c r="H710" s="252"/>
      <c r="I710" s="252"/>
      <c r="J710" s="252"/>
    </row>
    <row r="711" spans="1:10" x14ac:dyDescent="0.15">
      <c r="A711" s="94"/>
      <c r="B711" s="252"/>
      <c r="C711" s="252"/>
      <c r="D711" s="252"/>
      <c r="E711" s="252"/>
      <c r="F711" s="361"/>
      <c r="G711" s="252"/>
      <c r="H711" s="252"/>
      <c r="I711" s="252"/>
      <c r="J711" s="252"/>
    </row>
    <row r="712" spans="1:10" x14ac:dyDescent="0.15">
      <c r="A712" s="94"/>
      <c r="B712" s="252"/>
      <c r="C712" s="252"/>
      <c r="D712" s="252"/>
      <c r="E712" s="252"/>
      <c r="F712" s="361"/>
      <c r="G712" s="252"/>
      <c r="H712" s="252"/>
      <c r="I712" s="252"/>
      <c r="J712" s="252"/>
    </row>
    <row r="713" spans="1:10" x14ac:dyDescent="0.15">
      <c r="A713" s="94"/>
      <c r="B713" s="252"/>
      <c r="C713" s="252"/>
      <c r="D713" s="252"/>
      <c r="E713" s="252"/>
      <c r="F713" s="361"/>
      <c r="G713" s="252"/>
      <c r="H713" s="252"/>
      <c r="I713" s="252"/>
      <c r="J713" s="252"/>
    </row>
    <row r="714" spans="1:10" x14ac:dyDescent="0.15">
      <c r="A714" s="94"/>
      <c r="B714" s="252"/>
      <c r="C714" s="252"/>
      <c r="D714" s="252"/>
      <c r="E714" s="252"/>
      <c r="F714" s="361"/>
      <c r="G714" s="252"/>
      <c r="H714" s="252"/>
      <c r="I714" s="252"/>
      <c r="J714" s="252"/>
    </row>
    <row r="715" spans="1:10" x14ac:dyDescent="0.15">
      <c r="A715" s="94"/>
      <c r="B715" s="252"/>
      <c r="C715" s="252"/>
      <c r="D715" s="252"/>
      <c r="E715" s="252"/>
      <c r="F715" s="361"/>
      <c r="G715" s="252"/>
      <c r="H715" s="252"/>
      <c r="I715" s="252"/>
      <c r="J715" s="252"/>
    </row>
    <row r="716" spans="1:10" x14ac:dyDescent="0.15">
      <c r="A716" s="94"/>
      <c r="B716" s="252"/>
      <c r="C716" s="252"/>
      <c r="D716" s="252"/>
      <c r="E716" s="252"/>
      <c r="F716" s="361"/>
      <c r="G716" s="252"/>
      <c r="H716" s="252"/>
      <c r="I716" s="252"/>
      <c r="J716" s="252"/>
    </row>
    <row r="717" spans="1:10" x14ac:dyDescent="0.15">
      <c r="A717" s="94"/>
      <c r="B717" s="252"/>
      <c r="C717" s="252"/>
      <c r="D717" s="252"/>
      <c r="E717" s="252"/>
      <c r="F717" s="361"/>
      <c r="G717" s="252"/>
      <c r="H717" s="252"/>
      <c r="I717" s="252"/>
      <c r="J717" s="252"/>
    </row>
    <row r="718" spans="1:10" x14ac:dyDescent="0.15">
      <c r="A718" s="94"/>
      <c r="B718" s="252"/>
      <c r="C718" s="252"/>
      <c r="D718" s="252"/>
      <c r="E718" s="252"/>
      <c r="F718" s="361"/>
      <c r="G718" s="252"/>
      <c r="H718" s="252"/>
      <c r="I718" s="252"/>
      <c r="J718" s="252"/>
    </row>
    <row r="719" spans="1:10" x14ac:dyDescent="0.15">
      <c r="A719" s="94"/>
      <c r="B719" s="252"/>
      <c r="C719" s="252"/>
      <c r="D719" s="252"/>
      <c r="E719" s="252"/>
      <c r="F719" s="361"/>
      <c r="G719" s="252"/>
      <c r="H719" s="252"/>
      <c r="I719" s="252"/>
      <c r="J719" s="252"/>
    </row>
    <row r="720" spans="1:10" x14ac:dyDescent="0.15">
      <c r="A720" s="94"/>
      <c r="B720" s="252"/>
      <c r="C720" s="252"/>
      <c r="D720" s="252"/>
      <c r="E720" s="252"/>
      <c r="F720" s="361"/>
      <c r="G720" s="252"/>
      <c r="H720" s="252"/>
      <c r="I720" s="252"/>
      <c r="J720" s="252"/>
    </row>
    <row r="721" spans="1:10" x14ac:dyDescent="0.15">
      <c r="A721" s="94"/>
      <c r="B721" s="252"/>
      <c r="C721" s="252"/>
      <c r="D721" s="252"/>
      <c r="E721" s="252"/>
      <c r="F721" s="361"/>
      <c r="G721" s="252"/>
      <c r="H721" s="252"/>
      <c r="I721" s="252"/>
      <c r="J721" s="252"/>
    </row>
    <row r="722" spans="1:10" x14ac:dyDescent="0.15">
      <c r="A722" s="94"/>
      <c r="B722" s="252"/>
      <c r="C722" s="252"/>
      <c r="D722" s="252"/>
      <c r="E722" s="252"/>
      <c r="F722" s="361"/>
      <c r="G722" s="252"/>
      <c r="H722" s="252"/>
      <c r="I722" s="252"/>
      <c r="J722" s="252"/>
    </row>
    <row r="723" spans="1:10" x14ac:dyDescent="0.15">
      <c r="A723" s="94"/>
      <c r="B723" s="252"/>
      <c r="C723" s="252"/>
      <c r="D723" s="252"/>
      <c r="E723" s="252"/>
      <c r="F723" s="361"/>
      <c r="G723" s="252"/>
      <c r="H723" s="252"/>
      <c r="I723" s="252"/>
      <c r="J723" s="252"/>
    </row>
    <row r="724" spans="1:10" x14ac:dyDescent="0.15">
      <c r="A724" s="94"/>
      <c r="B724" s="252"/>
      <c r="C724" s="252"/>
      <c r="D724" s="252"/>
      <c r="E724" s="252"/>
      <c r="F724" s="361"/>
      <c r="G724" s="252"/>
      <c r="H724" s="252"/>
      <c r="I724" s="252"/>
      <c r="J724" s="252"/>
    </row>
    <row r="725" spans="1:10" x14ac:dyDescent="0.15">
      <c r="A725" s="94"/>
      <c r="B725" s="252"/>
      <c r="C725" s="252"/>
      <c r="D725" s="252"/>
      <c r="E725" s="252"/>
      <c r="F725" s="361"/>
      <c r="G725" s="252"/>
      <c r="H725" s="252"/>
      <c r="I725" s="252"/>
      <c r="J725" s="252"/>
    </row>
    <row r="726" spans="1:10" x14ac:dyDescent="0.15">
      <c r="A726" s="94"/>
      <c r="B726" s="252"/>
      <c r="C726" s="252"/>
      <c r="D726" s="252"/>
      <c r="E726" s="252"/>
      <c r="F726" s="361"/>
      <c r="G726" s="252"/>
      <c r="H726" s="252"/>
      <c r="I726" s="252"/>
      <c r="J726" s="252"/>
    </row>
    <row r="727" spans="1:10" x14ac:dyDescent="0.15">
      <c r="A727" s="94"/>
      <c r="B727" s="252"/>
      <c r="C727" s="252"/>
      <c r="D727" s="252"/>
      <c r="E727" s="252"/>
      <c r="F727" s="361"/>
      <c r="G727" s="252"/>
      <c r="H727" s="252"/>
      <c r="I727" s="252"/>
      <c r="J727" s="252"/>
    </row>
    <row r="728" spans="1:10" x14ac:dyDescent="0.15">
      <c r="A728" s="94"/>
      <c r="B728" s="252"/>
      <c r="C728" s="252"/>
      <c r="D728" s="252"/>
      <c r="E728" s="252"/>
      <c r="F728" s="361"/>
      <c r="G728" s="252"/>
      <c r="H728" s="252"/>
      <c r="I728" s="252"/>
      <c r="J728" s="252"/>
    </row>
    <row r="729" spans="1:10" x14ac:dyDescent="0.15">
      <c r="A729" s="94"/>
      <c r="B729" s="252"/>
      <c r="C729" s="252"/>
      <c r="D729" s="252"/>
      <c r="E729" s="252"/>
      <c r="F729" s="361"/>
      <c r="G729" s="252"/>
      <c r="H729" s="252"/>
      <c r="I729" s="252"/>
      <c r="J729" s="252"/>
    </row>
    <row r="730" spans="1:10" x14ac:dyDescent="0.15">
      <c r="A730" s="94"/>
      <c r="B730" s="252"/>
      <c r="C730" s="252"/>
      <c r="D730" s="252"/>
      <c r="E730" s="252"/>
      <c r="F730" s="361"/>
      <c r="G730" s="252"/>
      <c r="H730" s="252"/>
      <c r="I730" s="252"/>
      <c r="J730" s="252"/>
    </row>
    <row r="731" spans="1:10" x14ac:dyDescent="0.15">
      <c r="A731" s="94"/>
      <c r="B731" s="252"/>
      <c r="C731" s="252"/>
      <c r="D731" s="252"/>
      <c r="E731" s="252"/>
      <c r="F731" s="361"/>
      <c r="G731" s="252"/>
      <c r="H731" s="252"/>
      <c r="I731" s="252"/>
      <c r="J731" s="252"/>
    </row>
    <row r="732" spans="1:10" x14ac:dyDescent="0.15">
      <c r="A732" s="94"/>
      <c r="B732" s="252"/>
      <c r="C732" s="252"/>
      <c r="D732" s="252"/>
      <c r="E732" s="252"/>
      <c r="F732" s="361"/>
      <c r="G732" s="252"/>
      <c r="H732" s="252"/>
      <c r="I732" s="252"/>
      <c r="J732" s="252"/>
    </row>
    <row r="733" spans="1:10" x14ac:dyDescent="0.15">
      <c r="A733" s="94"/>
      <c r="B733" s="252"/>
      <c r="C733" s="252"/>
      <c r="D733" s="252"/>
      <c r="E733" s="252"/>
      <c r="F733" s="361"/>
      <c r="G733" s="252"/>
      <c r="H733" s="252"/>
      <c r="I733" s="252"/>
      <c r="J733" s="252"/>
    </row>
    <row r="734" spans="1:10" x14ac:dyDescent="0.15">
      <c r="A734" s="94"/>
      <c r="B734" s="252"/>
      <c r="C734" s="252"/>
      <c r="D734" s="252"/>
      <c r="E734" s="252"/>
      <c r="F734" s="361"/>
      <c r="G734" s="252"/>
      <c r="H734" s="252"/>
      <c r="I734" s="252"/>
      <c r="J734" s="252"/>
    </row>
    <row r="735" spans="1:10" x14ac:dyDescent="0.15">
      <c r="A735" s="94"/>
      <c r="B735" s="252"/>
      <c r="C735" s="252"/>
      <c r="D735" s="252"/>
      <c r="E735" s="252"/>
      <c r="F735" s="361"/>
      <c r="G735" s="252"/>
      <c r="H735" s="252"/>
      <c r="I735" s="252"/>
      <c r="J735" s="252"/>
    </row>
    <row r="736" spans="1:10" x14ac:dyDescent="0.15">
      <c r="A736" s="94"/>
      <c r="B736" s="252"/>
      <c r="C736" s="252"/>
      <c r="D736" s="252"/>
      <c r="E736" s="252"/>
      <c r="F736" s="361"/>
      <c r="G736" s="252"/>
      <c r="H736" s="252"/>
      <c r="I736" s="252"/>
      <c r="J736" s="252"/>
    </row>
    <row r="737" spans="1:10" x14ac:dyDescent="0.15">
      <c r="A737" s="94"/>
      <c r="B737" s="252"/>
      <c r="C737" s="252"/>
      <c r="D737" s="252"/>
      <c r="E737" s="252"/>
      <c r="F737" s="361"/>
      <c r="G737" s="252"/>
      <c r="H737" s="252"/>
      <c r="I737" s="252"/>
      <c r="J737" s="252"/>
    </row>
    <row r="738" spans="1:10" x14ac:dyDescent="0.15">
      <c r="A738" s="94"/>
      <c r="B738" s="252"/>
      <c r="C738" s="252"/>
      <c r="D738" s="252"/>
      <c r="E738" s="252"/>
      <c r="F738" s="361"/>
      <c r="G738" s="252"/>
      <c r="H738" s="252"/>
      <c r="I738" s="252"/>
      <c r="J738" s="252"/>
    </row>
    <row r="739" spans="1:10" x14ac:dyDescent="0.15">
      <c r="A739" s="94"/>
      <c r="B739" s="252"/>
      <c r="C739" s="252"/>
      <c r="D739" s="252"/>
      <c r="E739" s="252"/>
      <c r="F739" s="361"/>
      <c r="G739" s="252"/>
      <c r="H739" s="252"/>
      <c r="I739" s="252"/>
      <c r="J739" s="252"/>
    </row>
    <row r="740" spans="1:10" x14ac:dyDescent="0.15">
      <c r="A740" s="94"/>
      <c r="B740" s="252"/>
      <c r="C740" s="252"/>
      <c r="D740" s="252"/>
      <c r="E740" s="252"/>
      <c r="F740" s="361"/>
      <c r="G740" s="252"/>
      <c r="H740" s="252"/>
      <c r="I740" s="252"/>
      <c r="J740" s="252"/>
    </row>
    <row r="741" spans="1:10" x14ac:dyDescent="0.15">
      <c r="A741" s="94"/>
      <c r="B741" s="252"/>
      <c r="C741" s="252"/>
      <c r="D741" s="252"/>
      <c r="E741" s="252"/>
      <c r="F741" s="361"/>
      <c r="G741" s="252"/>
      <c r="H741" s="252"/>
      <c r="I741" s="252"/>
      <c r="J741" s="252"/>
    </row>
    <row r="742" spans="1:10" x14ac:dyDescent="0.15">
      <c r="A742" s="94"/>
      <c r="B742" s="252"/>
      <c r="C742" s="252"/>
      <c r="D742" s="252"/>
      <c r="E742" s="252"/>
      <c r="F742" s="361"/>
      <c r="G742" s="252"/>
      <c r="H742" s="252"/>
      <c r="I742" s="252"/>
      <c r="J742" s="252"/>
    </row>
    <row r="743" spans="1:10" x14ac:dyDescent="0.15">
      <c r="A743" s="94"/>
      <c r="B743" s="252"/>
      <c r="C743" s="252"/>
      <c r="D743" s="252"/>
      <c r="E743" s="252"/>
      <c r="F743" s="361"/>
      <c r="G743" s="252"/>
      <c r="H743" s="252"/>
      <c r="I743" s="252"/>
      <c r="J743" s="252"/>
    </row>
    <row r="744" spans="1:10" x14ac:dyDescent="0.15">
      <c r="A744" s="94"/>
      <c r="B744" s="252"/>
      <c r="C744" s="252"/>
      <c r="D744" s="252"/>
      <c r="E744" s="252"/>
      <c r="F744" s="361"/>
      <c r="G744" s="252"/>
      <c r="H744" s="252"/>
      <c r="I744" s="252"/>
      <c r="J744" s="252"/>
    </row>
    <row r="745" spans="1:10" x14ac:dyDescent="0.15">
      <c r="A745" s="94"/>
      <c r="B745" s="252"/>
      <c r="C745" s="252"/>
      <c r="D745" s="252"/>
      <c r="E745" s="252"/>
      <c r="F745" s="361"/>
      <c r="G745" s="252"/>
      <c r="H745" s="252"/>
      <c r="I745" s="252"/>
      <c r="J745" s="252"/>
    </row>
    <row r="746" spans="1:10" x14ac:dyDescent="0.15">
      <c r="A746" s="94"/>
      <c r="B746" s="252"/>
      <c r="C746" s="252"/>
      <c r="D746" s="252"/>
      <c r="E746" s="252"/>
      <c r="F746" s="361"/>
      <c r="G746" s="252"/>
      <c r="H746" s="252"/>
      <c r="I746" s="252"/>
      <c r="J746" s="252"/>
    </row>
    <row r="747" spans="1:10" x14ac:dyDescent="0.15">
      <c r="A747" s="94"/>
      <c r="B747" s="252"/>
      <c r="C747" s="252"/>
      <c r="D747" s="252"/>
      <c r="E747" s="252"/>
      <c r="F747" s="361"/>
      <c r="G747" s="252"/>
      <c r="H747" s="252"/>
      <c r="I747" s="252"/>
      <c r="J747" s="252"/>
    </row>
    <row r="748" spans="1:10" x14ac:dyDescent="0.15">
      <c r="A748" s="94"/>
      <c r="B748" s="252"/>
      <c r="C748" s="252"/>
      <c r="D748" s="252"/>
      <c r="E748" s="252"/>
      <c r="F748" s="361"/>
      <c r="G748" s="252"/>
      <c r="H748" s="252"/>
      <c r="I748" s="252"/>
      <c r="J748" s="252"/>
    </row>
    <row r="749" spans="1:10" x14ac:dyDescent="0.15">
      <c r="A749" s="94"/>
      <c r="B749" s="252"/>
      <c r="C749" s="252"/>
      <c r="D749" s="252"/>
      <c r="E749" s="252"/>
      <c r="F749" s="361"/>
      <c r="G749" s="252"/>
      <c r="H749" s="252"/>
      <c r="I749" s="252"/>
      <c r="J749" s="252"/>
    </row>
    <row r="750" spans="1:10" x14ac:dyDescent="0.15">
      <c r="A750" s="94"/>
      <c r="B750" s="252"/>
      <c r="C750" s="252"/>
      <c r="D750" s="252"/>
      <c r="E750" s="252"/>
      <c r="F750" s="361"/>
      <c r="G750" s="252"/>
      <c r="H750" s="252"/>
      <c r="I750" s="252"/>
      <c r="J750" s="252"/>
    </row>
    <row r="751" spans="1:10" x14ac:dyDescent="0.15">
      <c r="A751" s="94"/>
      <c r="B751" s="252"/>
      <c r="C751" s="252"/>
      <c r="D751" s="252"/>
      <c r="E751" s="252"/>
      <c r="F751" s="361"/>
      <c r="G751" s="252"/>
      <c r="H751" s="252"/>
      <c r="I751" s="252"/>
      <c r="J751" s="252"/>
    </row>
    <row r="752" spans="1:10" x14ac:dyDescent="0.15">
      <c r="A752" s="94"/>
      <c r="B752" s="252"/>
      <c r="C752" s="252"/>
      <c r="D752" s="252"/>
      <c r="E752" s="252"/>
      <c r="F752" s="361"/>
      <c r="G752" s="252"/>
      <c r="H752" s="252"/>
      <c r="I752" s="252"/>
      <c r="J752" s="252"/>
    </row>
    <row r="753" spans="1:10" x14ac:dyDescent="0.15">
      <c r="A753" s="94"/>
      <c r="B753" s="252"/>
      <c r="C753" s="252"/>
      <c r="D753" s="252"/>
      <c r="E753" s="252"/>
      <c r="F753" s="361"/>
      <c r="G753" s="252"/>
      <c r="H753" s="252"/>
      <c r="I753" s="252"/>
      <c r="J753" s="252"/>
    </row>
    <row r="754" spans="1:10" x14ac:dyDescent="0.15">
      <c r="A754" s="94"/>
      <c r="B754" s="252"/>
      <c r="C754" s="252"/>
      <c r="D754" s="252"/>
      <c r="E754" s="252"/>
      <c r="F754" s="361"/>
      <c r="G754" s="252"/>
      <c r="H754" s="252"/>
      <c r="I754" s="252"/>
      <c r="J754" s="252"/>
    </row>
    <row r="755" spans="1:10" x14ac:dyDescent="0.15">
      <c r="A755" s="94"/>
      <c r="B755" s="252"/>
      <c r="C755" s="252"/>
      <c r="D755" s="252"/>
      <c r="E755" s="252"/>
      <c r="F755" s="361"/>
      <c r="G755" s="252"/>
      <c r="H755" s="252"/>
      <c r="I755" s="252"/>
      <c r="J755" s="252"/>
    </row>
    <row r="756" spans="1:10" x14ac:dyDescent="0.15">
      <c r="A756" s="94"/>
      <c r="B756" s="252"/>
      <c r="C756" s="252"/>
      <c r="D756" s="252"/>
      <c r="E756" s="252"/>
      <c r="F756" s="361"/>
      <c r="G756" s="252"/>
      <c r="H756" s="252"/>
      <c r="I756" s="252"/>
      <c r="J756" s="252"/>
    </row>
    <row r="757" spans="1:10" x14ac:dyDescent="0.15">
      <c r="A757" s="94"/>
      <c r="B757" s="252"/>
      <c r="C757" s="252"/>
      <c r="D757" s="252"/>
      <c r="E757" s="252"/>
      <c r="F757" s="361"/>
      <c r="G757" s="252"/>
      <c r="H757" s="252"/>
      <c r="I757" s="252"/>
      <c r="J757" s="252"/>
    </row>
    <row r="758" spans="1:10" x14ac:dyDescent="0.15">
      <c r="A758" s="94"/>
      <c r="B758" s="252"/>
      <c r="C758" s="252"/>
      <c r="D758" s="252"/>
      <c r="E758" s="252"/>
      <c r="F758" s="361"/>
      <c r="G758" s="252"/>
      <c r="H758" s="252"/>
      <c r="I758" s="252"/>
      <c r="J758" s="252"/>
    </row>
    <row r="759" spans="1:10" x14ac:dyDescent="0.15">
      <c r="A759" s="94"/>
      <c r="B759" s="252"/>
      <c r="C759" s="252"/>
      <c r="D759" s="252"/>
      <c r="E759" s="252"/>
      <c r="F759" s="361"/>
      <c r="G759" s="252"/>
      <c r="H759" s="252"/>
      <c r="I759" s="252"/>
      <c r="J759" s="252"/>
    </row>
    <row r="760" spans="1:10" x14ac:dyDescent="0.15">
      <c r="A760" s="94"/>
      <c r="B760" s="252"/>
      <c r="C760" s="252"/>
      <c r="D760" s="252"/>
      <c r="E760" s="252"/>
      <c r="F760" s="361"/>
      <c r="G760" s="252"/>
      <c r="H760" s="252"/>
      <c r="I760" s="252"/>
      <c r="J760" s="252"/>
    </row>
    <row r="761" spans="1:10" x14ac:dyDescent="0.15">
      <c r="A761" s="94"/>
      <c r="B761" s="252"/>
      <c r="C761" s="252"/>
      <c r="D761" s="252"/>
      <c r="E761" s="252"/>
      <c r="F761" s="361"/>
      <c r="G761" s="252"/>
      <c r="H761" s="252"/>
      <c r="I761" s="252"/>
      <c r="J761" s="252"/>
    </row>
    <row r="762" spans="1:10" x14ac:dyDescent="0.15">
      <c r="A762" s="94"/>
      <c r="B762" s="252"/>
      <c r="C762" s="252"/>
      <c r="D762" s="252"/>
      <c r="E762" s="252"/>
      <c r="F762" s="361"/>
      <c r="G762" s="252"/>
      <c r="H762" s="252"/>
      <c r="I762" s="252"/>
      <c r="J762" s="252"/>
    </row>
    <row r="763" spans="1:10" x14ac:dyDescent="0.15">
      <c r="A763" s="94"/>
      <c r="B763" s="252"/>
      <c r="C763" s="252"/>
      <c r="D763" s="252"/>
      <c r="E763" s="252"/>
      <c r="F763" s="361"/>
      <c r="G763" s="252"/>
      <c r="H763" s="252"/>
      <c r="I763" s="252"/>
      <c r="J763" s="252"/>
    </row>
    <row r="764" spans="1:10" x14ac:dyDescent="0.15">
      <c r="A764" s="94"/>
      <c r="B764" s="252"/>
      <c r="C764" s="252"/>
      <c r="D764" s="252"/>
      <c r="E764" s="252"/>
      <c r="F764" s="361"/>
      <c r="G764" s="252"/>
      <c r="H764" s="252"/>
      <c r="I764" s="252"/>
      <c r="J764" s="252"/>
    </row>
    <row r="765" spans="1:10" x14ac:dyDescent="0.15">
      <c r="A765" s="94"/>
      <c r="B765" s="252"/>
      <c r="C765" s="252"/>
      <c r="D765" s="252"/>
      <c r="E765" s="252"/>
      <c r="F765" s="361"/>
      <c r="G765" s="252"/>
      <c r="H765" s="252"/>
      <c r="I765" s="252"/>
      <c r="J765" s="252"/>
    </row>
    <row r="766" spans="1:10" x14ac:dyDescent="0.15">
      <c r="A766" s="94"/>
      <c r="B766" s="252"/>
      <c r="C766" s="252"/>
      <c r="D766" s="252"/>
      <c r="E766" s="252"/>
      <c r="F766" s="361"/>
      <c r="G766" s="252"/>
      <c r="H766" s="252"/>
      <c r="I766" s="252"/>
      <c r="J766" s="252"/>
    </row>
    <row r="767" spans="1:10" x14ac:dyDescent="0.15">
      <c r="A767" s="94"/>
      <c r="B767" s="252"/>
      <c r="C767" s="252"/>
      <c r="D767" s="252"/>
      <c r="E767" s="252"/>
      <c r="F767" s="361"/>
      <c r="G767" s="252"/>
      <c r="H767" s="252"/>
      <c r="I767" s="252"/>
      <c r="J767" s="252"/>
    </row>
    <row r="768" spans="1:10" x14ac:dyDescent="0.15">
      <c r="A768" s="94"/>
      <c r="B768" s="252"/>
      <c r="C768" s="252"/>
      <c r="D768" s="252"/>
      <c r="E768" s="252"/>
      <c r="F768" s="361"/>
      <c r="G768" s="252"/>
      <c r="H768" s="252"/>
      <c r="I768" s="252"/>
      <c r="J768" s="252"/>
    </row>
    <row r="769" spans="1:10" x14ac:dyDescent="0.15">
      <c r="A769" s="94"/>
      <c r="B769" s="252"/>
      <c r="C769" s="252"/>
      <c r="D769" s="252"/>
      <c r="E769" s="252"/>
      <c r="F769" s="361"/>
      <c r="G769" s="252"/>
      <c r="H769" s="252"/>
      <c r="I769" s="252"/>
      <c r="J769" s="252"/>
    </row>
    <row r="770" spans="1:10" x14ac:dyDescent="0.15">
      <c r="A770" s="94"/>
      <c r="B770" s="252"/>
      <c r="C770" s="252"/>
      <c r="D770" s="252"/>
      <c r="E770" s="252"/>
      <c r="F770" s="361"/>
      <c r="G770" s="252"/>
      <c r="H770" s="252"/>
      <c r="I770" s="252"/>
      <c r="J770" s="252"/>
    </row>
    <row r="771" spans="1:10" x14ac:dyDescent="0.15">
      <c r="A771" s="94"/>
      <c r="B771" s="252"/>
      <c r="C771" s="252"/>
      <c r="D771" s="252"/>
      <c r="E771" s="252"/>
      <c r="F771" s="361"/>
      <c r="G771" s="252"/>
      <c r="H771" s="252"/>
      <c r="I771" s="252"/>
      <c r="J771" s="252"/>
    </row>
    <row r="772" spans="1:10" x14ac:dyDescent="0.15">
      <c r="A772" s="94"/>
      <c r="B772" s="252"/>
      <c r="C772" s="252"/>
      <c r="D772" s="252"/>
      <c r="E772" s="252"/>
      <c r="F772" s="361"/>
      <c r="G772" s="252"/>
      <c r="H772" s="252"/>
      <c r="I772" s="252"/>
      <c r="J772" s="252"/>
    </row>
    <row r="773" spans="1:10" x14ac:dyDescent="0.15">
      <c r="A773" s="94"/>
      <c r="B773" s="252"/>
      <c r="C773" s="252"/>
      <c r="D773" s="252"/>
      <c r="E773" s="252"/>
      <c r="F773" s="361"/>
      <c r="G773" s="252"/>
      <c r="H773" s="252"/>
      <c r="I773" s="252"/>
      <c r="J773" s="252"/>
    </row>
    <row r="774" spans="1:10" x14ac:dyDescent="0.15">
      <c r="A774" s="94"/>
      <c r="B774" s="252"/>
      <c r="C774" s="252"/>
      <c r="D774" s="252"/>
      <c r="E774" s="252"/>
      <c r="F774" s="361"/>
      <c r="G774" s="252"/>
      <c r="H774" s="252"/>
      <c r="I774" s="252"/>
      <c r="J774" s="252"/>
    </row>
    <row r="775" spans="1:10" x14ac:dyDescent="0.15">
      <c r="A775" s="94"/>
      <c r="B775" s="252"/>
      <c r="C775" s="252"/>
      <c r="D775" s="252"/>
      <c r="E775" s="252"/>
      <c r="F775" s="361"/>
      <c r="G775" s="252"/>
      <c r="H775" s="252"/>
      <c r="I775" s="252"/>
      <c r="J775" s="252"/>
    </row>
    <row r="776" spans="1:10" x14ac:dyDescent="0.15">
      <c r="A776" s="94"/>
      <c r="B776" s="252"/>
      <c r="C776" s="252"/>
      <c r="D776" s="252"/>
      <c r="E776" s="252"/>
      <c r="F776" s="361"/>
      <c r="G776" s="252"/>
      <c r="H776" s="252"/>
      <c r="I776" s="252"/>
      <c r="J776" s="252"/>
    </row>
    <row r="777" spans="1:10" x14ac:dyDescent="0.15">
      <c r="A777" s="94"/>
      <c r="B777" s="252"/>
      <c r="C777" s="252"/>
      <c r="D777" s="252"/>
      <c r="E777" s="252"/>
      <c r="F777" s="361"/>
      <c r="G777" s="252"/>
      <c r="H777" s="252"/>
      <c r="I777" s="252"/>
      <c r="J777" s="252"/>
    </row>
    <row r="778" spans="1:10" x14ac:dyDescent="0.15">
      <c r="A778" s="94"/>
      <c r="B778" s="252"/>
      <c r="C778" s="252"/>
      <c r="D778" s="252"/>
      <c r="E778" s="252"/>
      <c r="F778" s="361"/>
      <c r="G778" s="252"/>
      <c r="H778" s="252"/>
      <c r="I778" s="252"/>
      <c r="J778" s="252"/>
    </row>
    <row r="779" spans="1:10" x14ac:dyDescent="0.15">
      <c r="A779" s="94"/>
      <c r="B779" s="252"/>
      <c r="C779" s="252"/>
      <c r="D779" s="252"/>
      <c r="E779" s="252"/>
      <c r="F779" s="361"/>
      <c r="G779" s="252"/>
      <c r="H779" s="252"/>
      <c r="I779" s="252"/>
      <c r="J779" s="252"/>
    </row>
    <row r="780" spans="1:10" x14ac:dyDescent="0.15">
      <c r="A780" s="94"/>
      <c r="B780" s="252"/>
      <c r="C780" s="252"/>
      <c r="D780" s="252"/>
      <c r="E780" s="252"/>
      <c r="F780" s="361"/>
      <c r="G780" s="252"/>
      <c r="H780" s="252"/>
      <c r="I780" s="252"/>
      <c r="J780" s="252"/>
    </row>
    <row r="781" spans="1:10" x14ac:dyDescent="0.15">
      <c r="A781" s="94"/>
      <c r="B781" s="252"/>
      <c r="C781" s="252"/>
      <c r="D781" s="252"/>
      <c r="E781" s="252"/>
      <c r="F781" s="361"/>
      <c r="G781" s="252"/>
      <c r="H781" s="252"/>
      <c r="I781" s="252"/>
      <c r="J781" s="252"/>
    </row>
    <row r="782" spans="1:10" x14ac:dyDescent="0.15">
      <c r="A782" s="94"/>
      <c r="B782" s="252"/>
      <c r="C782" s="252"/>
      <c r="D782" s="252"/>
      <c r="E782" s="252"/>
      <c r="F782" s="361"/>
      <c r="G782" s="252"/>
      <c r="H782" s="252"/>
      <c r="I782" s="252"/>
      <c r="J782" s="252"/>
    </row>
    <row r="783" spans="1:10" x14ac:dyDescent="0.15">
      <c r="A783" s="94"/>
      <c r="B783" s="252"/>
      <c r="C783" s="252"/>
      <c r="D783" s="252"/>
      <c r="E783" s="252"/>
      <c r="F783" s="361"/>
      <c r="G783" s="252"/>
      <c r="H783" s="252"/>
      <c r="I783" s="252"/>
      <c r="J783" s="252"/>
    </row>
    <row r="784" spans="1:10" x14ac:dyDescent="0.15">
      <c r="A784" s="94"/>
      <c r="B784" s="252"/>
      <c r="C784" s="252"/>
      <c r="D784" s="252"/>
      <c r="E784" s="252"/>
      <c r="F784" s="361"/>
      <c r="G784" s="252"/>
      <c r="H784" s="252"/>
      <c r="I784" s="252"/>
      <c r="J784" s="252"/>
    </row>
    <row r="785" spans="1:10" x14ac:dyDescent="0.15">
      <c r="A785" s="94"/>
      <c r="B785" s="252"/>
      <c r="C785" s="252"/>
      <c r="D785" s="252"/>
      <c r="E785" s="252"/>
      <c r="F785" s="361"/>
      <c r="G785" s="252"/>
      <c r="H785" s="252"/>
      <c r="I785" s="252"/>
      <c r="J785" s="252"/>
    </row>
    <row r="786" spans="1:10" x14ac:dyDescent="0.15">
      <c r="A786" s="94"/>
      <c r="B786" s="252"/>
      <c r="C786" s="252"/>
      <c r="D786" s="252"/>
      <c r="E786" s="252"/>
      <c r="F786" s="361"/>
      <c r="G786" s="252"/>
      <c r="H786" s="252"/>
      <c r="I786" s="252"/>
      <c r="J786" s="252"/>
    </row>
    <row r="787" spans="1:10" x14ac:dyDescent="0.15">
      <c r="A787" s="94"/>
      <c r="B787" s="252"/>
      <c r="C787" s="252"/>
      <c r="D787" s="252"/>
      <c r="E787" s="252"/>
      <c r="F787" s="361"/>
      <c r="G787" s="252"/>
      <c r="H787" s="252"/>
      <c r="I787" s="252"/>
    </row>
    <row r="788" spans="1:10" x14ac:dyDescent="0.15">
      <c r="A788" s="94"/>
      <c r="B788" s="252"/>
      <c r="C788" s="252"/>
      <c r="D788" s="252"/>
      <c r="E788" s="252"/>
      <c r="F788" s="361"/>
      <c r="G788" s="252"/>
      <c r="H788" s="252"/>
      <c r="I788" s="252"/>
    </row>
    <row r="789" spans="1:10" x14ac:dyDescent="0.15">
      <c r="A789" s="94"/>
      <c r="B789" s="252"/>
      <c r="C789" s="252"/>
      <c r="D789" s="252"/>
      <c r="E789" s="252"/>
      <c r="F789" s="361"/>
      <c r="G789" s="252"/>
      <c r="H789" s="252"/>
      <c r="I789" s="252"/>
    </row>
    <row r="790" spans="1:10" x14ac:dyDescent="0.15">
      <c r="A790" s="94"/>
      <c r="B790" s="252"/>
      <c r="C790" s="252"/>
      <c r="D790" s="252"/>
      <c r="E790" s="252"/>
      <c r="F790" s="361"/>
      <c r="G790" s="252"/>
      <c r="H790" s="252"/>
      <c r="I790" s="252"/>
    </row>
    <row r="791" spans="1:10" x14ac:dyDescent="0.15">
      <c r="A791" s="94"/>
      <c r="B791" s="252"/>
      <c r="C791" s="252"/>
      <c r="D791" s="252"/>
      <c r="E791" s="252"/>
      <c r="F791" s="361"/>
      <c r="G791" s="252"/>
      <c r="H791" s="252"/>
      <c r="I791" s="252"/>
    </row>
    <row r="792" spans="1:10" x14ac:dyDescent="0.15">
      <c r="A792" s="94"/>
      <c r="B792" s="252"/>
      <c r="C792" s="252"/>
      <c r="D792" s="252"/>
      <c r="E792" s="252"/>
      <c r="F792" s="361"/>
      <c r="G792" s="252"/>
      <c r="H792" s="252"/>
      <c r="I792" s="252"/>
    </row>
    <row r="793" spans="1:10" x14ac:dyDescent="0.15">
      <c r="A793" s="94"/>
      <c r="B793" s="252"/>
      <c r="C793" s="252"/>
      <c r="D793" s="252"/>
      <c r="E793" s="252"/>
      <c r="F793" s="361"/>
      <c r="G793" s="252"/>
      <c r="H793" s="252"/>
      <c r="I793" s="252"/>
    </row>
    <row r="794" spans="1:10" x14ac:dyDescent="0.15">
      <c r="A794" s="94"/>
      <c r="B794" s="252"/>
      <c r="C794" s="252"/>
      <c r="D794" s="252"/>
      <c r="E794" s="252"/>
      <c r="F794" s="361"/>
      <c r="G794" s="252"/>
      <c r="H794" s="252"/>
      <c r="I794" s="252"/>
    </row>
    <row r="795" spans="1:10" x14ac:dyDescent="0.15">
      <c r="A795" s="94"/>
      <c r="B795" s="252"/>
      <c r="C795" s="252"/>
      <c r="D795" s="252"/>
      <c r="E795" s="252"/>
      <c r="F795" s="361"/>
      <c r="G795" s="252"/>
      <c r="H795" s="252"/>
      <c r="I795" s="252"/>
    </row>
    <row r="796" spans="1:10" x14ac:dyDescent="0.15">
      <c r="A796" s="94"/>
      <c r="B796" s="252"/>
      <c r="C796" s="252"/>
      <c r="D796" s="252"/>
      <c r="E796" s="252"/>
      <c r="F796" s="361"/>
      <c r="G796" s="252"/>
      <c r="H796" s="252"/>
      <c r="I796" s="252"/>
    </row>
    <row r="797" spans="1:10" x14ac:dyDescent="0.15">
      <c r="A797" s="94"/>
      <c r="B797" s="252"/>
      <c r="C797" s="252"/>
      <c r="D797" s="252"/>
      <c r="E797" s="252"/>
      <c r="F797" s="361"/>
      <c r="G797" s="252"/>
      <c r="H797" s="252"/>
      <c r="I797" s="252"/>
    </row>
    <row r="798" spans="1:10" x14ac:dyDescent="0.15">
      <c r="A798" s="94"/>
      <c r="B798" s="252"/>
      <c r="C798" s="252"/>
      <c r="D798" s="252"/>
      <c r="E798" s="252"/>
      <c r="F798" s="361"/>
      <c r="G798" s="252"/>
      <c r="H798" s="252"/>
      <c r="I798" s="252"/>
    </row>
    <row r="799" spans="1:10" x14ac:dyDescent="0.15">
      <c r="A799" s="94"/>
      <c r="B799" s="252"/>
      <c r="C799" s="252"/>
      <c r="D799" s="252"/>
      <c r="E799" s="252"/>
      <c r="F799" s="361"/>
      <c r="G799" s="252"/>
      <c r="H799" s="252"/>
      <c r="I799" s="252"/>
    </row>
    <row r="800" spans="1:10" x14ac:dyDescent="0.15">
      <c r="A800" s="94"/>
      <c r="B800" s="252"/>
      <c r="C800" s="252"/>
      <c r="D800" s="252"/>
      <c r="E800" s="252"/>
      <c r="F800" s="361"/>
      <c r="G800" s="252"/>
      <c r="H800" s="252"/>
      <c r="I800" s="252"/>
    </row>
    <row r="801" spans="1:9" x14ac:dyDescent="0.15">
      <c r="A801" s="94"/>
      <c r="B801" s="252"/>
      <c r="C801" s="252"/>
      <c r="D801" s="252"/>
      <c r="E801" s="252"/>
      <c r="F801" s="361"/>
      <c r="G801" s="252"/>
      <c r="H801" s="252"/>
      <c r="I801" s="252"/>
    </row>
    <row r="802" spans="1:9" x14ac:dyDescent="0.15">
      <c r="A802" s="94"/>
      <c r="B802" s="252"/>
      <c r="C802" s="252"/>
      <c r="D802" s="252"/>
      <c r="E802" s="252"/>
      <c r="F802" s="361"/>
      <c r="G802" s="252"/>
      <c r="H802" s="252"/>
      <c r="I802" s="252"/>
    </row>
    <row r="803" spans="1:9" x14ac:dyDescent="0.15">
      <c r="A803" s="94"/>
      <c r="B803" s="252"/>
      <c r="C803" s="252"/>
      <c r="D803" s="252"/>
      <c r="E803" s="252"/>
      <c r="F803" s="361"/>
      <c r="G803" s="252"/>
      <c r="H803" s="252"/>
      <c r="I803" s="252"/>
    </row>
    <row r="804" spans="1:9" x14ac:dyDescent="0.15">
      <c r="A804" s="94"/>
      <c r="B804" s="252"/>
      <c r="C804" s="252"/>
      <c r="D804" s="252"/>
      <c r="E804" s="252"/>
      <c r="F804" s="361"/>
      <c r="G804" s="252"/>
      <c r="H804" s="252"/>
      <c r="I804" s="252"/>
    </row>
    <row r="805" spans="1:9" x14ac:dyDescent="0.15">
      <c r="A805" s="94"/>
      <c r="B805" s="252"/>
      <c r="C805" s="252"/>
      <c r="D805" s="252"/>
      <c r="E805" s="252"/>
      <c r="F805" s="361"/>
      <c r="G805" s="252"/>
      <c r="H805" s="252"/>
      <c r="I805" s="252"/>
    </row>
    <row r="806" spans="1:9" x14ac:dyDescent="0.15">
      <c r="A806" s="94"/>
      <c r="B806" s="252"/>
      <c r="C806" s="252"/>
      <c r="D806" s="252"/>
      <c r="E806" s="252"/>
      <c r="F806" s="361"/>
      <c r="G806" s="252"/>
      <c r="H806" s="252"/>
      <c r="I806" s="252"/>
    </row>
    <row r="807" spans="1:9" x14ac:dyDescent="0.15">
      <c r="A807" s="94"/>
      <c r="B807" s="252"/>
      <c r="C807" s="252"/>
      <c r="D807" s="252"/>
      <c r="E807" s="252"/>
      <c r="F807" s="361"/>
      <c r="G807" s="252"/>
      <c r="H807" s="252"/>
    </row>
    <row r="808" spans="1:9" x14ac:dyDescent="0.15">
      <c r="A808" s="94"/>
      <c r="B808" s="252"/>
      <c r="C808" s="252"/>
      <c r="D808" s="252"/>
      <c r="E808" s="252"/>
      <c r="F808" s="361"/>
      <c r="G808" s="252"/>
      <c r="H808" s="252"/>
    </row>
    <row r="809" spans="1:9" x14ac:dyDescent="0.15">
      <c r="A809" s="94"/>
      <c r="B809" s="252"/>
      <c r="C809" s="252"/>
      <c r="D809" s="252"/>
      <c r="E809" s="252"/>
      <c r="F809" s="361"/>
      <c r="G809" s="252"/>
      <c r="H809" s="252"/>
    </row>
    <row r="810" spans="1:9" x14ac:dyDescent="0.15">
      <c r="A810" s="94"/>
      <c r="B810" s="252"/>
      <c r="C810" s="252"/>
      <c r="D810" s="252"/>
      <c r="E810" s="252"/>
      <c r="F810" s="361"/>
      <c r="G810" s="252"/>
      <c r="H810" s="252"/>
    </row>
    <row r="811" spans="1:9" x14ac:dyDescent="0.15">
      <c r="A811" s="94"/>
      <c r="B811" s="252"/>
      <c r="C811" s="252"/>
      <c r="D811" s="252"/>
      <c r="E811" s="252"/>
      <c r="F811" s="361"/>
      <c r="G811" s="252"/>
      <c r="H811" s="252"/>
    </row>
    <row r="812" spans="1:9" x14ac:dyDescent="0.15">
      <c r="A812" s="94"/>
      <c r="B812" s="252"/>
      <c r="C812" s="252"/>
      <c r="D812" s="252"/>
      <c r="E812" s="252"/>
      <c r="F812" s="361"/>
      <c r="G812" s="252"/>
      <c r="H812" s="252"/>
    </row>
    <row r="813" spans="1:9" x14ac:dyDescent="0.15">
      <c r="A813" s="94"/>
      <c r="B813" s="252"/>
      <c r="C813" s="252"/>
      <c r="D813" s="252"/>
      <c r="E813" s="252"/>
      <c r="F813" s="361"/>
      <c r="G813" s="252"/>
      <c r="H813" s="252"/>
    </row>
    <row r="814" spans="1:9" x14ac:dyDescent="0.15">
      <c r="A814" s="94"/>
      <c r="B814" s="252"/>
      <c r="C814" s="252"/>
      <c r="D814" s="252"/>
      <c r="E814" s="252"/>
      <c r="F814" s="361"/>
      <c r="G814" s="252"/>
      <c r="H814" s="252"/>
    </row>
    <row r="815" spans="1:9" x14ac:dyDescent="0.15">
      <c r="A815" s="94"/>
      <c r="B815" s="252"/>
      <c r="C815" s="252"/>
      <c r="D815" s="252"/>
      <c r="E815" s="252"/>
      <c r="F815" s="361"/>
      <c r="G815" s="252"/>
      <c r="H815" s="252"/>
    </row>
    <row r="816" spans="1:9" x14ac:dyDescent="0.15">
      <c r="A816" s="94"/>
      <c r="B816" s="252"/>
      <c r="C816" s="252"/>
      <c r="D816" s="252"/>
      <c r="E816" s="252"/>
      <c r="F816" s="361"/>
      <c r="G816" s="252"/>
      <c r="H816" s="252"/>
    </row>
    <row r="817" spans="1:8" x14ac:dyDescent="0.15">
      <c r="A817" s="94"/>
      <c r="B817" s="252"/>
      <c r="C817" s="252"/>
      <c r="D817" s="252"/>
      <c r="E817" s="252"/>
      <c r="F817" s="361"/>
      <c r="G817" s="252"/>
      <c r="H817" s="252"/>
    </row>
    <row r="818" spans="1:8" x14ac:dyDescent="0.15">
      <c r="A818" s="94"/>
      <c r="B818" s="252"/>
      <c r="C818" s="252"/>
      <c r="D818" s="252"/>
      <c r="E818" s="252"/>
      <c r="F818" s="361"/>
      <c r="G818" s="252"/>
      <c r="H818" s="252"/>
    </row>
    <row r="819" spans="1:8" x14ac:dyDescent="0.15">
      <c r="A819" s="94"/>
      <c r="B819" s="252"/>
      <c r="C819" s="252"/>
      <c r="D819" s="252"/>
      <c r="E819" s="252"/>
      <c r="F819" s="361"/>
      <c r="G819" s="252"/>
      <c r="H819" s="252"/>
    </row>
    <row r="820" spans="1:8" x14ac:dyDescent="0.15">
      <c r="A820" s="94"/>
      <c r="B820" s="252"/>
      <c r="C820" s="252"/>
      <c r="D820" s="252"/>
      <c r="E820" s="252"/>
      <c r="F820" s="361"/>
      <c r="G820" s="252"/>
      <c r="H820" s="252"/>
    </row>
    <row r="821" spans="1:8" x14ac:dyDescent="0.15">
      <c r="A821" s="94"/>
      <c r="B821" s="252"/>
      <c r="C821" s="252"/>
      <c r="D821" s="252"/>
      <c r="E821" s="252"/>
      <c r="F821" s="361"/>
      <c r="G821" s="252"/>
      <c r="H821" s="252"/>
    </row>
  </sheetData>
  <sheetProtection formatCells="0" formatColumns="0" formatRows="0"/>
  <mergeCells count="13">
    <mergeCell ref="A1:A2"/>
    <mergeCell ref="Q3:Q6"/>
    <mergeCell ref="A3:P3"/>
    <mergeCell ref="A4:A6"/>
    <mergeCell ref="B4:H4"/>
    <mergeCell ref="I4:M4"/>
    <mergeCell ref="N4:N6"/>
    <mergeCell ref="O4:O6"/>
    <mergeCell ref="P4:P6"/>
    <mergeCell ref="B5:B6"/>
    <mergeCell ref="C5:H5"/>
    <mergeCell ref="I5:K5"/>
    <mergeCell ref="L5:M5"/>
  </mergeCells>
  <phoneticPr fontId="7" type="noConversion"/>
  <conditionalFormatting sqref="A8:P103">
    <cfRule type="expression" dxfId="43" priority="1">
      <formula>OR($Q8="Well not plated",$Q8="Well not analyzed")</formula>
    </cfRule>
    <cfRule type="expression" dxfId="42" priority="3">
      <formula>$Q8&lt;&gt;""</formula>
    </cfRule>
    <cfRule type="notContainsBlanks" dxfId="41" priority="251">
      <formula>LEN(TRIM(A8))&gt;0</formula>
    </cfRule>
  </conditionalFormatting>
  <printOptions headings="1"/>
  <pageMargins left="0.5" right="0.8" top="1" bottom="1" header="0.5" footer="0.3"/>
  <pageSetup scale="48" firstPageNumber="12" fitToWidth="3" fitToHeight="2" orientation="landscape" useFirstPageNumber="1" horizontalDpi="4294967292" verticalDpi="4294967292"/>
  <headerFooter>
    <oddHeader>&amp;L&amp;"Verdana,Italic"&amp;8&amp;K000000MultiFlow Report&amp;R&amp;"Verdana,Italic"&amp;8&amp;K000000Litron Laboratories</oddHeader>
    <oddFooter>&amp;C&amp;K000000Page &amp;P of 42
&amp;A</oddFooter>
  </headerFooter>
  <rowBreaks count="2" manualBreakCount="2">
    <brk id="43" max="16" man="1"/>
    <brk id="103" max="16383" man="1"/>
  </rowBreaks>
  <drawing r:id="rId1"/>
  <extLst>
    <ext xmlns:x14="http://schemas.microsoft.com/office/spreadsheetml/2009/9/main" uri="{78C0D931-6437-407d-A8EE-F0AAD7539E65}">
      <x14:conditionalFormattings>
        <x14:conditionalFormatting xmlns:xm="http://schemas.microsoft.com/office/excel/2006/main">
          <x14:cfRule type="cellIs" priority="10" operator="notBetween" id="{A86CAF96-236F-2E49-9738-5C30F3345458}">
            <xm:f>'1 - Quality Control'!$I$44</xm:f>
            <xm:f>'1 - Quality Control'!$K$44</xm:f>
            <x14:dxf>
              <font>
                <b/>
                <i val="0"/>
                <color theme="0"/>
              </font>
              <fill>
                <patternFill>
                  <bgColor rgb="FFB10102"/>
                </patternFill>
              </fill>
            </x14:dxf>
          </x14:cfRule>
          <x14:cfRule type="cellIs" priority="223" operator="between" id="{CA5F5C35-2974-3946-ACF4-A28A8092765C}">
            <xm:f>'1 - Quality Control'!$I$44</xm:f>
            <xm:f>'1 - Quality Control'!$K$44</xm:f>
            <x14:dxf>
              <fill>
                <patternFill>
                  <bgColor rgb="FFB3DD0F"/>
                </patternFill>
              </fill>
            </x14:dxf>
          </x14:cfRule>
          <xm:sqref>B8:B103</xm:sqref>
        </x14:conditionalFormatting>
        <x14:conditionalFormatting xmlns:xm="http://schemas.microsoft.com/office/excel/2006/main">
          <x14:cfRule type="cellIs" priority="6" operator="notBetween" id="{9666D8AB-9106-9145-AB16-43CF8D64F5A2}">
            <xm:f>'1 - Quality Control'!$I$55</xm:f>
            <xm:f>'1 - Quality Control'!$K$55</xm:f>
            <x14:dxf>
              <font>
                <b/>
                <i val="0"/>
                <color theme="0"/>
              </font>
              <fill>
                <patternFill>
                  <bgColor rgb="FFB10003"/>
                </patternFill>
              </fill>
            </x14:dxf>
          </x14:cfRule>
          <x14:cfRule type="cellIs" priority="246" operator="between" id="{C8893F82-76DB-8A4E-BB81-6CDA7D190552}">
            <xm:f>'1 - Quality Control'!$I$55</xm:f>
            <xm:f>'1 - Quality Control'!$K$55</xm:f>
            <x14:dxf>
              <fill>
                <patternFill>
                  <bgColor rgb="FFB3DD0F"/>
                </patternFill>
              </fill>
            </x14:dxf>
          </x14:cfRule>
          <xm:sqref>E8:E103</xm:sqref>
        </x14:conditionalFormatting>
        <x14:conditionalFormatting xmlns:xm="http://schemas.microsoft.com/office/excel/2006/main">
          <x14:cfRule type="cellIs" priority="5" operator="notBetween" id="{1228C9CD-30BB-CF4F-A6AC-FD8A8F38FF6F}">
            <xm:f>'1 - Quality Control'!$I$56</xm:f>
            <xm:f>'1 - Quality Control'!$K$56</xm:f>
            <x14:dxf>
              <font>
                <b/>
                <i val="0"/>
                <color theme="0"/>
              </font>
              <fill>
                <patternFill>
                  <bgColor rgb="FFB10102"/>
                </patternFill>
              </fill>
            </x14:dxf>
          </x14:cfRule>
          <x14:cfRule type="cellIs" priority="248" operator="between" id="{E19A1935-980D-1646-9CFF-3BEA88200AB9}">
            <xm:f>'1 - Quality Control'!$I$56</xm:f>
            <xm:f>'1 - Quality Control'!$K$56</xm:f>
            <x14:dxf>
              <fill>
                <patternFill>
                  <bgColor rgb="FFB3DD0F"/>
                </patternFill>
              </fill>
            </x14:dxf>
          </x14:cfRule>
          <xm:sqref>F8:F103</xm:sqref>
        </x14:conditionalFormatting>
        <x14:conditionalFormatting xmlns:xm="http://schemas.microsoft.com/office/excel/2006/main">
          <x14:cfRule type="cellIs" priority="9" operator="notBetween" id="{704A412B-8E83-A14F-BBAF-85E3C07414AF}">
            <xm:f>'1 - Quality Control'!$I$57</xm:f>
            <xm:f>'1 - Quality Control'!$K$57</xm:f>
            <x14:dxf>
              <font>
                <b/>
                <i val="0"/>
                <color theme="0"/>
              </font>
              <fill>
                <patternFill>
                  <bgColor rgb="FFB10003"/>
                </patternFill>
              </fill>
            </x14:dxf>
          </x14:cfRule>
          <x14:cfRule type="cellIs" priority="239" operator="between" id="{98AEF5AD-DACB-8D4A-947A-A2C3788F6314}">
            <xm:f>'1 - Quality Control'!$I$57</xm:f>
            <xm:f>'1 - Quality Control'!$K$57</xm:f>
            <x14:dxf>
              <fill>
                <patternFill>
                  <bgColor rgb="FFB3DD0F"/>
                </patternFill>
              </fill>
            </x14:dxf>
          </x14:cfRule>
          <xm:sqref>C8:C103</xm:sqref>
        </x14:conditionalFormatting>
        <x14:conditionalFormatting xmlns:xm="http://schemas.microsoft.com/office/excel/2006/main">
          <x14:cfRule type="cellIs" priority="7" operator="notBetween" id="{985247E8-E3F6-C548-8E7D-3EAC8F38F925}">
            <xm:f>'1 - Quality Control'!$I$54</xm:f>
            <xm:f>'1 - Quality Control'!$K$54</xm:f>
            <x14:dxf>
              <font>
                <b/>
                <i val="0"/>
                <color theme="0"/>
              </font>
              <fill>
                <patternFill>
                  <bgColor rgb="FFB10102"/>
                </patternFill>
              </fill>
            </x14:dxf>
          </x14:cfRule>
          <x14:cfRule type="cellIs" priority="244" operator="between" id="{EC161855-9255-9E41-AEAC-EBDCF0A6AEA2}">
            <xm:f>'1 - Quality Control'!$I$54</xm:f>
            <xm:f>'1 - Quality Control'!$K$54</xm:f>
            <x14:dxf>
              <fill>
                <patternFill>
                  <bgColor rgb="FFB3DD0F"/>
                </patternFill>
              </fill>
            </x14:dxf>
          </x14:cfRule>
          <xm:sqref>D8:D103</xm:sqref>
        </x14:conditionalFormatting>
      </x14:conditionalFormattings>
    </ext>
    <ext xmlns:mx="http://schemas.microsoft.com/office/mac/excel/2008/main" uri="{64002731-A6B0-56B0-2670-7721B7C09600}">
      <mx:PLV Mode="0" OnePage="0" WScale="28"/>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S150"/>
  <sheetViews>
    <sheetView view="pageBreakPreview" zoomScaleNormal="100" zoomScaleSheetLayoutView="100" workbookViewId="0">
      <pane xSplit="1" ySplit="7" topLeftCell="B8" activePane="bottomRight" state="frozen"/>
      <selection activeCell="A9" sqref="A9"/>
      <selection pane="topRight" activeCell="A9" sqref="A9"/>
      <selection pane="bottomLeft" activeCell="A9" sqref="A9"/>
      <selection pane="bottomRight" activeCell="G16" sqref="G16"/>
    </sheetView>
  </sheetViews>
  <sheetFormatPr baseColWidth="10" defaultColWidth="8.1640625" defaultRowHeight="13" x14ac:dyDescent="0.15"/>
  <cols>
    <col min="1" max="1" width="27.83203125" style="4" customWidth="1"/>
    <col min="2" max="2" width="7.33203125" style="255" customWidth="1"/>
    <col min="3" max="8" width="6.6640625" style="255" customWidth="1"/>
    <col min="9" max="9" width="6.83203125" style="255" customWidth="1"/>
    <col min="10" max="10" width="10.1640625" style="255" customWidth="1"/>
    <col min="11" max="11" width="10.5" style="255" customWidth="1"/>
    <col min="12" max="13" width="6.83203125" style="255" customWidth="1"/>
    <col min="14" max="14" width="13.1640625" style="4" customWidth="1"/>
    <col min="15" max="15" width="17.83203125" style="19" customWidth="1"/>
    <col min="16" max="16" width="5.5" style="4" customWidth="1"/>
    <col min="17" max="17" width="37.1640625" style="94" customWidth="1"/>
    <col min="18" max="19" width="6.33203125" style="212" hidden="1" customWidth="1"/>
    <col min="20" max="16384" width="8.1640625" style="4"/>
  </cols>
  <sheetData>
    <row r="1" spans="1:19" ht="35" x14ac:dyDescent="0.35">
      <c r="A1" s="459" t="s">
        <v>34</v>
      </c>
      <c r="B1" s="253"/>
      <c r="C1" s="253"/>
      <c r="D1" s="253"/>
      <c r="E1" s="253"/>
      <c r="F1" s="253"/>
      <c r="G1" s="253"/>
      <c r="H1" s="254"/>
      <c r="I1" s="254"/>
      <c r="J1" s="254"/>
      <c r="K1" s="254"/>
      <c r="L1" s="254"/>
      <c r="M1" s="254"/>
      <c r="N1" s="3"/>
      <c r="O1" s="18"/>
      <c r="P1" s="3"/>
      <c r="Q1" s="216"/>
      <c r="R1" s="91"/>
      <c r="S1" s="91"/>
    </row>
    <row r="2" spans="1:19" ht="39" customHeight="1" thickBot="1" x14ac:dyDescent="0.2">
      <c r="A2" s="460"/>
      <c r="B2" s="243"/>
      <c r="C2" s="243"/>
      <c r="D2" s="243"/>
      <c r="E2" s="243"/>
    </row>
    <row r="3" spans="1:19" x14ac:dyDescent="0.15">
      <c r="A3" s="461" t="s">
        <v>10</v>
      </c>
      <c r="B3" s="462"/>
      <c r="C3" s="462"/>
      <c r="D3" s="462"/>
      <c r="E3" s="462"/>
      <c r="F3" s="462"/>
      <c r="G3" s="462"/>
      <c r="H3" s="462"/>
      <c r="I3" s="462"/>
      <c r="J3" s="462"/>
      <c r="K3" s="462"/>
      <c r="L3" s="462"/>
      <c r="M3" s="462"/>
      <c r="N3" s="462"/>
      <c r="O3" s="462"/>
      <c r="P3" s="463"/>
      <c r="Q3" s="442" t="s">
        <v>70</v>
      </c>
    </row>
    <row r="4" spans="1:19" s="5" customFormat="1" x14ac:dyDescent="0.15">
      <c r="A4" s="464" t="s">
        <v>9</v>
      </c>
      <c r="B4" s="467" t="s">
        <v>21</v>
      </c>
      <c r="C4" s="467"/>
      <c r="D4" s="467"/>
      <c r="E4" s="467"/>
      <c r="F4" s="467"/>
      <c r="G4" s="467"/>
      <c r="H4" s="467"/>
      <c r="I4" s="467" t="s">
        <v>24</v>
      </c>
      <c r="J4" s="467"/>
      <c r="K4" s="467"/>
      <c r="L4" s="467"/>
      <c r="M4" s="467"/>
      <c r="N4" s="468" t="s">
        <v>29</v>
      </c>
      <c r="O4" s="468" t="s">
        <v>73</v>
      </c>
      <c r="P4" s="470" t="s">
        <v>30</v>
      </c>
      <c r="Q4" s="443"/>
      <c r="R4" s="84"/>
      <c r="S4" s="84"/>
    </row>
    <row r="5" spans="1:19" s="84" customFormat="1" ht="28" customHeight="1" x14ac:dyDescent="0.15">
      <c r="A5" s="465"/>
      <c r="B5" s="456" t="s">
        <v>31</v>
      </c>
      <c r="C5" s="458" t="s">
        <v>69</v>
      </c>
      <c r="D5" s="458"/>
      <c r="E5" s="458"/>
      <c r="F5" s="458"/>
      <c r="G5" s="458"/>
      <c r="H5" s="458"/>
      <c r="I5" s="458" t="s">
        <v>31</v>
      </c>
      <c r="J5" s="458"/>
      <c r="K5" s="458"/>
      <c r="L5" s="456" t="s">
        <v>22</v>
      </c>
      <c r="M5" s="456"/>
      <c r="N5" s="468"/>
      <c r="O5" s="468"/>
      <c r="P5" s="470"/>
      <c r="Q5" s="443"/>
    </row>
    <row r="6" spans="1:19" s="84" customFormat="1" ht="43" thickBot="1" x14ac:dyDescent="0.2">
      <c r="A6" s="466"/>
      <c r="B6" s="457"/>
      <c r="C6" s="355" t="s">
        <v>2</v>
      </c>
      <c r="D6" s="355" t="s">
        <v>11</v>
      </c>
      <c r="E6" s="355" t="s">
        <v>12</v>
      </c>
      <c r="F6" s="355" t="s">
        <v>23</v>
      </c>
      <c r="G6" s="355" t="s">
        <v>19</v>
      </c>
      <c r="H6" s="355" t="s">
        <v>20</v>
      </c>
      <c r="I6" s="244" t="s">
        <v>26</v>
      </c>
      <c r="J6" s="244" t="s">
        <v>32</v>
      </c>
      <c r="K6" s="244" t="s">
        <v>25</v>
      </c>
      <c r="L6" s="355" t="s">
        <v>27</v>
      </c>
      <c r="M6" s="355" t="s">
        <v>28</v>
      </c>
      <c r="N6" s="469"/>
      <c r="O6" s="469"/>
      <c r="P6" s="471"/>
      <c r="Q6" s="444"/>
    </row>
    <row r="7" spans="1:19" s="5" customFormat="1" ht="15" thickBot="1" x14ac:dyDescent="0.2">
      <c r="A7" s="219" t="s">
        <v>53</v>
      </c>
      <c r="B7" s="256" t="e">
        <f>AVERAGE(B8:B103)</f>
        <v>#DIV/0!</v>
      </c>
      <c r="C7" s="256" t="e">
        <f t="shared" ref="C7:M7" si="0">AVERAGE(C8:C103)</f>
        <v>#DIV/0!</v>
      </c>
      <c r="D7" s="256" t="e">
        <f t="shared" si="0"/>
        <v>#DIV/0!</v>
      </c>
      <c r="E7" s="256" t="e">
        <f t="shared" si="0"/>
        <v>#DIV/0!</v>
      </c>
      <c r="F7" s="256" t="e">
        <f t="shared" si="0"/>
        <v>#DIV/0!</v>
      </c>
      <c r="G7" s="256" t="e">
        <f t="shared" si="0"/>
        <v>#DIV/0!</v>
      </c>
      <c r="H7" s="256" t="e">
        <f t="shared" si="0"/>
        <v>#DIV/0!</v>
      </c>
      <c r="I7" s="257" t="e">
        <f t="shared" si="0"/>
        <v>#DIV/0!</v>
      </c>
      <c r="J7" s="257" t="e">
        <f t="shared" si="0"/>
        <v>#DIV/0!</v>
      </c>
      <c r="K7" s="257" t="e">
        <f t="shared" si="0"/>
        <v>#DIV/0!</v>
      </c>
      <c r="L7" s="257" t="e">
        <f t="shared" si="0"/>
        <v>#DIV/0!</v>
      </c>
      <c r="M7" s="257" t="e">
        <f t="shared" si="0"/>
        <v>#DIV/0!</v>
      </c>
      <c r="N7" s="220"/>
      <c r="O7" s="220"/>
      <c r="P7" s="221"/>
      <c r="Q7" s="105"/>
      <c r="R7" s="84"/>
      <c r="S7" s="84"/>
    </row>
    <row r="8" spans="1:19" s="210" customFormat="1" ht="14" x14ac:dyDescent="0.15">
      <c r="A8" s="106"/>
      <c r="B8" s="258"/>
      <c r="C8" s="258"/>
      <c r="D8" s="258"/>
      <c r="E8" s="258"/>
      <c r="F8" s="258"/>
      <c r="G8" s="258"/>
      <c r="H8" s="258"/>
      <c r="I8" s="258"/>
      <c r="J8" s="258"/>
      <c r="K8" s="258"/>
      <c r="L8" s="258"/>
      <c r="M8" s="258"/>
      <c r="N8" s="215"/>
      <c r="O8" s="215"/>
      <c r="P8" s="222"/>
      <c r="Q8" s="217" t="str">
        <f>IF(A8="","",IF(AND(R8&lt;&gt;1,S8&lt;&gt;4),"Bead count outside range; bead fluorescence outside range.",IF(AND(R8=1,S8&lt;&gt;4),"Bead fluorescence outside range.",IF(AND(R8&lt;&gt;1,S8=4),"Bead count outside range.",""))))</f>
        <v/>
      </c>
      <c r="R8" s="212" t="str">
        <f>IF(A8="","",IF(AND(B8&gt;'1 - Quality Control'!Q$44,B8&lt;'1 - Quality Control'!R$44),1,0))</f>
        <v/>
      </c>
      <c r="S8" s="212" t="str">
        <f>IF(A8="","",SUM(IF(AND(C8&gt;'1 - Quality Control'!Q$57,C8&lt;'1 - Quality Control'!R$57),1,0)+IF(AND(D8&gt;'1 - Quality Control'!Q$54,D8&lt;'1 - Quality Control'!R$54),1,0)+IF(AND(E8&gt;'1 - Quality Control'!Q$55,E8&lt;'1 - Quality Control'!R$55),1,0)+IF(AND(F8&gt;'1 - Quality Control'!Q$56,F8&lt;'1 - Quality Control'!R$56),1,0)))</f>
        <v/>
      </c>
    </row>
    <row r="9" spans="1:19" s="210" customFormat="1" ht="14" x14ac:dyDescent="0.15">
      <c r="A9" s="47"/>
      <c r="B9" s="259"/>
      <c r="C9" s="259"/>
      <c r="D9" s="259"/>
      <c r="E9" s="259"/>
      <c r="F9" s="259"/>
      <c r="G9" s="259"/>
      <c r="H9" s="259"/>
      <c r="I9" s="259"/>
      <c r="J9" s="259"/>
      <c r="K9" s="259"/>
      <c r="L9" s="259"/>
      <c r="M9" s="259"/>
      <c r="N9" s="49"/>
      <c r="O9" s="49"/>
      <c r="P9" s="100"/>
      <c r="Q9" s="218" t="str">
        <f t="shared" ref="Q9:Q72" si="1">IF(A9="","",IF(AND(R9&lt;&gt;1,S9&lt;&gt;4),"Bead count outside range; bead fluorescence outside range.",IF(AND(R9=1,S9&lt;&gt;4),"Bead fluorescence outside range.",IF(AND(R9&lt;&gt;1,S9=4),"Bead count outside range.",""))))</f>
        <v/>
      </c>
      <c r="R9" s="212" t="str">
        <f>IF(A9="","",IF(AND(B9&gt;'1 - Quality Control'!Q$44,B9&lt;'1 - Quality Control'!R$44),1,0))</f>
        <v/>
      </c>
      <c r="S9" s="212" t="str">
        <f>IF(A9="","",SUM(IF(AND(C9&gt;'1 - Quality Control'!Q$57,C9&lt;'1 - Quality Control'!R$57),1,0)+IF(AND(D9&gt;'1 - Quality Control'!Q$54,D9&lt;'1 - Quality Control'!R$54),1,0)+IF(AND(E9&gt;'1 - Quality Control'!Q$55,E9&lt;'1 - Quality Control'!R$55),1,0)+IF(AND(F9&gt;'1 - Quality Control'!Q$56,F9&lt;'1 - Quality Control'!R$56),1,0)))</f>
        <v/>
      </c>
    </row>
    <row r="10" spans="1:19" s="210" customFormat="1" ht="14" x14ac:dyDescent="0.15">
      <c r="A10" s="47"/>
      <c r="B10" s="259"/>
      <c r="C10" s="259"/>
      <c r="D10" s="259"/>
      <c r="E10" s="259"/>
      <c r="F10" s="259"/>
      <c r="G10" s="259"/>
      <c r="H10" s="259"/>
      <c r="I10" s="259"/>
      <c r="J10" s="259"/>
      <c r="K10" s="259"/>
      <c r="L10" s="259"/>
      <c r="M10" s="259"/>
      <c r="N10" s="49"/>
      <c r="O10" s="49"/>
      <c r="P10" s="100"/>
      <c r="Q10" s="218" t="str">
        <f t="shared" si="1"/>
        <v/>
      </c>
      <c r="R10" s="212" t="str">
        <f>IF(A10="","",IF(AND(B10&gt;'1 - Quality Control'!Q$44,B10&lt;'1 - Quality Control'!R$44),1,0))</f>
        <v/>
      </c>
      <c r="S10" s="212" t="str">
        <f>IF(A10="","",SUM(IF(AND(C10&gt;'1 - Quality Control'!Q$57,C10&lt;'1 - Quality Control'!R$57),1,0)+IF(AND(D10&gt;'1 - Quality Control'!Q$54,D10&lt;'1 - Quality Control'!R$54),1,0)+IF(AND(E10&gt;'1 - Quality Control'!Q$55,E10&lt;'1 - Quality Control'!R$55),1,0)+IF(AND(F10&gt;'1 - Quality Control'!Q$56,F10&lt;'1 - Quality Control'!R$56),1,0)))</f>
        <v/>
      </c>
    </row>
    <row r="11" spans="1:19" s="210" customFormat="1" ht="14" x14ac:dyDescent="0.15">
      <c r="A11" s="47"/>
      <c r="B11" s="259"/>
      <c r="C11" s="259"/>
      <c r="D11" s="259"/>
      <c r="E11" s="259"/>
      <c r="F11" s="259"/>
      <c r="G11" s="259"/>
      <c r="H11" s="259"/>
      <c r="I11" s="259"/>
      <c r="J11" s="259"/>
      <c r="K11" s="259"/>
      <c r="L11" s="259"/>
      <c r="M11" s="259"/>
      <c r="N11" s="49"/>
      <c r="O11" s="49"/>
      <c r="P11" s="100"/>
      <c r="Q11" s="218" t="str">
        <f t="shared" si="1"/>
        <v/>
      </c>
      <c r="R11" s="212" t="str">
        <f>IF(A11="","",IF(AND(B11&gt;'1 - Quality Control'!Q$44,B11&lt;'1 - Quality Control'!R$44),1,0))</f>
        <v/>
      </c>
      <c r="S11" s="212" t="str">
        <f>IF(A11="","",SUM(IF(AND(C11&gt;'1 - Quality Control'!Q$57,C11&lt;'1 - Quality Control'!R$57),1,0)+IF(AND(D11&gt;'1 - Quality Control'!Q$54,D11&lt;'1 - Quality Control'!R$54),1,0)+IF(AND(E11&gt;'1 - Quality Control'!Q$55,E11&lt;'1 - Quality Control'!R$55),1,0)+IF(AND(F11&gt;'1 - Quality Control'!Q$56,F11&lt;'1 - Quality Control'!R$56),1,0)))</f>
        <v/>
      </c>
    </row>
    <row r="12" spans="1:19" s="210" customFormat="1" ht="14" x14ac:dyDescent="0.15">
      <c r="A12" s="47"/>
      <c r="B12" s="259"/>
      <c r="C12" s="259"/>
      <c r="D12" s="259"/>
      <c r="E12" s="259"/>
      <c r="F12" s="259"/>
      <c r="G12" s="259"/>
      <c r="H12" s="259"/>
      <c r="I12" s="259"/>
      <c r="J12" s="259"/>
      <c r="K12" s="259"/>
      <c r="L12" s="259"/>
      <c r="M12" s="259"/>
      <c r="N12" s="49"/>
      <c r="O12" s="49"/>
      <c r="P12" s="100"/>
      <c r="Q12" s="218" t="str">
        <f t="shared" si="1"/>
        <v/>
      </c>
      <c r="R12" s="212" t="str">
        <f>IF(A12="","",IF(AND(B12&gt;'1 - Quality Control'!Q$44,B12&lt;'1 - Quality Control'!R$44),1,0))</f>
        <v/>
      </c>
      <c r="S12" s="212" t="str">
        <f>IF(A12="","",SUM(IF(AND(C12&gt;'1 - Quality Control'!Q$57,C12&lt;'1 - Quality Control'!R$57),1,0)+IF(AND(D12&gt;'1 - Quality Control'!Q$54,D12&lt;'1 - Quality Control'!R$54),1,0)+IF(AND(E12&gt;'1 - Quality Control'!Q$55,E12&lt;'1 - Quality Control'!R$55),1,0)+IF(AND(F12&gt;'1 - Quality Control'!Q$56,F12&lt;'1 - Quality Control'!R$56),1,0)))</f>
        <v/>
      </c>
    </row>
    <row r="13" spans="1:19" s="210" customFormat="1" ht="14" x14ac:dyDescent="0.15">
      <c r="A13" s="47"/>
      <c r="B13" s="259"/>
      <c r="C13" s="259"/>
      <c r="D13" s="259"/>
      <c r="E13" s="259"/>
      <c r="F13" s="259"/>
      <c r="G13" s="259"/>
      <c r="H13" s="259"/>
      <c r="I13" s="259"/>
      <c r="J13" s="259"/>
      <c r="K13" s="259"/>
      <c r="L13" s="259"/>
      <c r="M13" s="259"/>
      <c r="N13" s="49"/>
      <c r="O13" s="49"/>
      <c r="P13" s="100"/>
      <c r="Q13" s="218" t="str">
        <f t="shared" si="1"/>
        <v/>
      </c>
      <c r="R13" s="212" t="str">
        <f>IF(A13="","",IF(AND(B13&gt;'1 - Quality Control'!Q$44,B13&lt;'1 - Quality Control'!R$44),1,0))</f>
        <v/>
      </c>
      <c r="S13" s="212" t="str">
        <f>IF(A13="","",SUM(IF(AND(C13&gt;'1 - Quality Control'!Q$57,C13&lt;'1 - Quality Control'!R$57),1,0)+IF(AND(D13&gt;'1 - Quality Control'!Q$54,D13&lt;'1 - Quality Control'!R$54),1,0)+IF(AND(E13&gt;'1 - Quality Control'!Q$55,E13&lt;'1 - Quality Control'!R$55),1,0)+IF(AND(F13&gt;'1 - Quality Control'!Q$56,F13&lt;'1 - Quality Control'!R$56),1,0)))</f>
        <v/>
      </c>
    </row>
    <row r="14" spans="1:19" s="210" customFormat="1" ht="14" x14ac:dyDescent="0.15">
      <c r="A14" s="47"/>
      <c r="B14" s="259"/>
      <c r="C14" s="259"/>
      <c r="D14" s="259"/>
      <c r="E14" s="259"/>
      <c r="F14" s="259"/>
      <c r="G14" s="259"/>
      <c r="H14" s="259"/>
      <c r="I14" s="259"/>
      <c r="J14" s="259"/>
      <c r="K14" s="259"/>
      <c r="L14" s="259"/>
      <c r="M14" s="259"/>
      <c r="N14" s="49"/>
      <c r="O14" s="49"/>
      <c r="P14" s="100"/>
      <c r="Q14" s="218" t="str">
        <f t="shared" si="1"/>
        <v/>
      </c>
      <c r="R14" s="212" t="str">
        <f>IF(A14="","",IF(AND(B14&gt;'1 - Quality Control'!Q$44,B14&lt;'1 - Quality Control'!R$44),1,0))</f>
        <v/>
      </c>
      <c r="S14" s="212" t="str">
        <f>IF(A14="","",SUM(IF(AND(C14&gt;'1 - Quality Control'!Q$57,C14&lt;'1 - Quality Control'!R$57),1,0)+IF(AND(D14&gt;'1 - Quality Control'!Q$54,D14&lt;'1 - Quality Control'!R$54),1,0)+IF(AND(E14&gt;'1 - Quality Control'!Q$55,E14&lt;'1 - Quality Control'!R$55),1,0)+IF(AND(F14&gt;'1 - Quality Control'!Q$56,F14&lt;'1 - Quality Control'!R$56),1,0)))</f>
        <v/>
      </c>
    </row>
    <row r="15" spans="1:19" s="210" customFormat="1" ht="14" x14ac:dyDescent="0.15">
      <c r="A15" s="47"/>
      <c r="B15" s="259"/>
      <c r="C15" s="259"/>
      <c r="D15" s="259"/>
      <c r="E15" s="259"/>
      <c r="F15" s="259"/>
      <c r="G15" s="259"/>
      <c r="H15" s="259"/>
      <c r="I15" s="259"/>
      <c r="J15" s="259"/>
      <c r="K15" s="259"/>
      <c r="L15" s="259"/>
      <c r="M15" s="259"/>
      <c r="N15" s="49"/>
      <c r="O15" s="49"/>
      <c r="P15" s="100"/>
      <c r="Q15" s="218" t="str">
        <f t="shared" si="1"/>
        <v/>
      </c>
      <c r="R15" s="212" t="str">
        <f>IF(A15="","",IF(AND(B15&gt;'1 - Quality Control'!Q$44,B15&lt;'1 - Quality Control'!R$44),1,0))</f>
        <v/>
      </c>
      <c r="S15" s="212" t="str">
        <f>IF(A15="","",SUM(IF(AND(C15&gt;'1 - Quality Control'!Q$57,C15&lt;'1 - Quality Control'!R$57),1,0)+IF(AND(D15&gt;'1 - Quality Control'!Q$54,D15&lt;'1 - Quality Control'!R$54),1,0)+IF(AND(E15&gt;'1 - Quality Control'!Q$55,E15&lt;'1 - Quality Control'!R$55),1,0)+IF(AND(F15&gt;'1 - Quality Control'!Q$56,F15&lt;'1 - Quality Control'!R$56),1,0)))</f>
        <v/>
      </c>
    </row>
    <row r="16" spans="1:19" s="210" customFormat="1" ht="14" x14ac:dyDescent="0.15">
      <c r="A16" s="47"/>
      <c r="B16" s="259"/>
      <c r="C16" s="259"/>
      <c r="D16" s="259"/>
      <c r="E16" s="259"/>
      <c r="F16" s="259"/>
      <c r="G16" s="259"/>
      <c r="H16" s="259"/>
      <c r="I16" s="259"/>
      <c r="J16" s="259"/>
      <c r="K16" s="259"/>
      <c r="L16" s="259"/>
      <c r="M16" s="259"/>
      <c r="N16" s="49"/>
      <c r="O16" s="49"/>
      <c r="P16" s="100"/>
      <c r="Q16" s="218" t="str">
        <f t="shared" si="1"/>
        <v/>
      </c>
      <c r="R16" s="212" t="str">
        <f>IF(A16="","",IF(AND(B16&gt;'1 - Quality Control'!Q$44,B16&lt;'1 - Quality Control'!R$44),1,0))</f>
        <v/>
      </c>
      <c r="S16" s="212" t="str">
        <f>IF(A16="","",SUM(IF(AND(C16&gt;'1 - Quality Control'!Q$57,C16&lt;'1 - Quality Control'!R$57),1,0)+IF(AND(D16&gt;'1 - Quality Control'!Q$54,D16&lt;'1 - Quality Control'!R$54),1,0)+IF(AND(E16&gt;'1 - Quality Control'!Q$55,E16&lt;'1 - Quality Control'!R$55),1,0)+IF(AND(F16&gt;'1 - Quality Control'!Q$56,F16&lt;'1 - Quality Control'!R$56),1,0)))</f>
        <v/>
      </c>
    </row>
    <row r="17" spans="1:19" s="210" customFormat="1" ht="14" x14ac:dyDescent="0.15">
      <c r="A17" s="47"/>
      <c r="B17" s="259"/>
      <c r="C17" s="259"/>
      <c r="D17" s="259"/>
      <c r="E17" s="259"/>
      <c r="F17" s="259"/>
      <c r="G17" s="259"/>
      <c r="H17" s="259"/>
      <c r="I17" s="259"/>
      <c r="J17" s="259"/>
      <c r="K17" s="259"/>
      <c r="L17" s="259"/>
      <c r="M17" s="259"/>
      <c r="N17" s="49"/>
      <c r="O17" s="49"/>
      <c r="P17" s="100"/>
      <c r="Q17" s="218" t="str">
        <f t="shared" si="1"/>
        <v/>
      </c>
      <c r="R17" s="212" t="str">
        <f>IF(A17="","",IF(AND(B17&gt;'1 - Quality Control'!Q$44,B17&lt;'1 - Quality Control'!R$44),1,0))</f>
        <v/>
      </c>
      <c r="S17" s="212" t="str">
        <f>IF(A17="","",SUM(IF(AND(C17&gt;'1 - Quality Control'!Q$57,C17&lt;'1 - Quality Control'!R$57),1,0)+IF(AND(D17&gt;'1 - Quality Control'!Q$54,D17&lt;'1 - Quality Control'!R$54),1,0)+IF(AND(E17&gt;'1 - Quality Control'!Q$55,E17&lt;'1 - Quality Control'!R$55),1,0)+IF(AND(F17&gt;'1 - Quality Control'!Q$56,F17&lt;'1 - Quality Control'!R$56),1,0)))</f>
        <v/>
      </c>
    </row>
    <row r="18" spans="1:19" s="210" customFormat="1" ht="14" x14ac:dyDescent="0.15">
      <c r="A18" s="47"/>
      <c r="B18" s="259"/>
      <c r="C18" s="259"/>
      <c r="D18" s="259"/>
      <c r="E18" s="259"/>
      <c r="F18" s="259"/>
      <c r="G18" s="259"/>
      <c r="H18" s="259"/>
      <c r="I18" s="259"/>
      <c r="J18" s="259"/>
      <c r="K18" s="259"/>
      <c r="L18" s="259"/>
      <c r="M18" s="259"/>
      <c r="N18" s="49"/>
      <c r="O18" s="49"/>
      <c r="P18" s="100"/>
      <c r="Q18" s="218" t="str">
        <f t="shared" si="1"/>
        <v/>
      </c>
      <c r="R18" s="212" t="str">
        <f>IF(A18="","",IF(AND(B18&gt;'1 - Quality Control'!Q$44,B18&lt;'1 - Quality Control'!R$44),1,0))</f>
        <v/>
      </c>
      <c r="S18" s="212" t="str">
        <f>IF(A18="","",SUM(IF(AND(C18&gt;'1 - Quality Control'!Q$57,C18&lt;'1 - Quality Control'!R$57),1,0)+IF(AND(D18&gt;'1 - Quality Control'!Q$54,D18&lt;'1 - Quality Control'!R$54),1,0)+IF(AND(E18&gt;'1 - Quality Control'!Q$55,E18&lt;'1 - Quality Control'!R$55),1,0)+IF(AND(F18&gt;'1 - Quality Control'!Q$56,F18&lt;'1 - Quality Control'!R$56),1,0)))</f>
        <v/>
      </c>
    </row>
    <row r="19" spans="1:19" s="210" customFormat="1" ht="14" x14ac:dyDescent="0.15">
      <c r="A19" s="47"/>
      <c r="B19" s="259"/>
      <c r="C19" s="259"/>
      <c r="D19" s="259"/>
      <c r="E19" s="259"/>
      <c r="F19" s="259"/>
      <c r="G19" s="259"/>
      <c r="H19" s="259"/>
      <c r="I19" s="259"/>
      <c r="J19" s="259"/>
      <c r="K19" s="259"/>
      <c r="L19" s="259"/>
      <c r="M19" s="259"/>
      <c r="N19" s="49"/>
      <c r="O19" s="49"/>
      <c r="P19" s="100"/>
      <c r="Q19" s="218" t="str">
        <f t="shared" si="1"/>
        <v/>
      </c>
      <c r="R19" s="212" t="str">
        <f>IF(A19="","",IF(AND(B19&gt;'1 - Quality Control'!Q$44,B19&lt;'1 - Quality Control'!R$44),1,0))</f>
        <v/>
      </c>
      <c r="S19" s="212" t="str">
        <f>IF(A19="","",SUM(IF(AND(C19&gt;'1 - Quality Control'!Q$57,C19&lt;'1 - Quality Control'!R$57),1,0)+IF(AND(D19&gt;'1 - Quality Control'!Q$54,D19&lt;'1 - Quality Control'!R$54),1,0)+IF(AND(E19&gt;'1 - Quality Control'!Q$55,E19&lt;'1 - Quality Control'!R$55),1,0)+IF(AND(F19&gt;'1 - Quality Control'!Q$56,F19&lt;'1 - Quality Control'!R$56),1,0)))</f>
        <v/>
      </c>
    </row>
    <row r="20" spans="1:19" s="210" customFormat="1" ht="14" x14ac:dyDescent="0.15">
      <c r="A20" s="47"/>
      <c r="B20" s="259"/>
      <c r="C20" s="259"/>
      <c r="D20" s="259"/>
      <c r="E20" s="259"/>
      <c r="F20" s="259"/>
      <c r="G20" s="259"/>
      <c r="H20" s="259"/>
      <c r="I20" s="259"/>
      <c r="J20" s="259"/>
      <c r="K20" s="259"/>
      <c r="L20" s="259"/>
      <c r="M20" s="259"/>
      <c r="N20" s="49"/>
      <c r="O20" s="49"/>
      <c r="P20" s="100"/>
      <c r="Q20" s="218" t="str">
        <f t="shared" si="1"/>
        <v/>
      </c>
      <c r="R20" s="212" t="str">
        <f>IF(A20="","",IF(AND(B20&gt;'1 - Quality Control'!Q$44,B20&lt;'1 - Quality Control'!R$44),1,0))</f>
        <v/>
      </c>
      <c r="S20" s="212" t="str">
        <f>IF(A20="","",SUM(IF(AND(C20&gt;'1 - Quality Control'!Q$57,C20&lt;'1 - Quality Control'!R$57),1,0)+IF(AND(D20&gt;'1 - Quality Control'!Q$54,D20&lt;'1 - Quality Control'!R$54),1,0)+IF(AND(E20&gt;'1 - Quality Control'!Q$55,E20&lt;'1 - Quality Control'!R$55),1,0)+IF(AND(F20&gt;'1 - Quality Control'!Q$56,F20&lt;'1 - Quality Control'!R$56),1,0)))</f>
        <v/>
      </c>
    </row>
    <row r="21" spans="1:19" s="210" customFormat="1" ht="14" x14ac:dyDescent="0.15">
      <c r="A21" s="47"/>
      <c r="B21" s="259"/>
      <c r="C21" s="259"/>
      <c r="D21" s="259"/>
      <c r="E21" s="259"/>
      <c r="F21" s="259"/>
      <c r="G21" s="259"/>
      <c r="H21" s="259"/>
      <c r="I21" s="259"/>
      <c r="J21" s="259"/>
      <c r="K21" s="259"/>
      <c r="L21" s="259"/>
      <c r="M21" s="259"/>
      <c r="N21" s="49"/>
      <c r="O21" s="49"/>
      <c r="P21" s="100"/>
      <c r="Q21" s="218" t="str">
        <f t="shared" si="1"/>
        <v/>
      </c>
      <c r="R21" s="212" t="str">
        <f>IF(A21="","",IF(AND(B21&gt;'1 - Quality Control'!Q$44,B21&lt;'1 - Quality Control'!R$44),1,0))</f>
        <v/>
      </c>
      <c r="S21" s="212" t="str">
        <f>IF(A21="","",SUM(IF(AND(C21&gt;'1 - Quality Control'!Q$57,C21&lt;'1 - Quality Control'!R$57),1,0)+IF(AND(D21&gt;'1 - Quality Control'!Q$54,D21&lt;'1 - Quality Control'!R$54),1,0)+IF(AND(E21&gt;'1 - Quality Control'!Q$55,E21&lt;'1 - Quality Control'!R$55),1,0)+IF(AND(F21&gt;'1 - Quality Control'!Q$56,F21&lt;'1 - Quality Control'!R$56),1,0)))</f>
        <v/>
      </c>
    </row>
    <row r="22" spans="1:19" s="210" customFormat="1" ht="14" x14ac:dyDescent="0.15">
      <c r="A22" s="47"/>
      <c r="B22" s="259"/>
      <c r="C22" s="259"/>
      <c r="D22" s="259"/>
      <c r="E22" s="259"/>
      <c r="F22" s="259"/>
      <c r="G22" s="259"/>
      <c r="H22" s="259"/>
      <c r="I22" s="259"/>
      <c r="J22" s="259"/>
      <c r="K22" s="259"/>
      <c r="L22" s="259"/>
      <c r="M22" s="259"/>
      <c r="N22" s="49"/>
      <c r="O22" s="49"/>
      <c r="P22" s="100"/>
      <c r="Q22" s="218" t="str">
        <f t="shared" si="1"/>
        <v/>
      </c>
      <c r="R22" s="212" t="str">
        <f>IF(A22="","",IF(AND(B22&gt;'1 - Quality Control'!Q$44,B22&lt;'1 - Quality Control'!R$44),1,0))</f>
        <v/>
      </c>
      <c r="S22" s="212" t="str">
        <f>IF(A22="","",SUM(IF(AND(C22&gt;'1 - Quality Control'!Q$57,C22&lt;'1 - Quality Control'!R$57),1,0)+IF(AND(D22&gt;'1 - Quality Control'!Q$54,D22&lt;'1 - Quality Control'!R$54),1,0)+IF(AND(E22&gt;'1 - Quality Control'!Q$55,E22&lt;'1 - Quality Control'!R$55),1,0)+IF(AND(F22&gt;'1 - Quality Control'!Q$56,F22&lt;'1 - Quality Control'!R$56),1,0)))</f>
        <v/>
      </c>
    </row>
    <row r="23" spans="1:19" s="210" customFormat="1" ht="14" x14ac:dyDescent="0.15">
      <c r="A23" s="47"/>
      <c r="B23" s="259"/>
      <c r="C23" s="259"/>
      <c r="D23" s="259"/>
      <c r="E23" s="259"/>
      <c r="F23" s="259"/>
      <c r="G23" s="259"/>
      <c r="H23" s="259"/>
      <c r="I23" s="259"/>
      <c r="J23" s="259"/>
      <c r="K23" s="259"/>
      <c r="L23" s="259"/>
      <c r="M23" s="259"/>
      <c r="N23" s="49"/>
      <c r="O23" s="49"/>
      <c r="P23" s="100"/>
      <c r="Q23" s="218" t="str">
        <f t="shared" si="1"/>
        <v/>
      </c>
      <c r="R23" s="212" t="str">
        <f>IF(A23="","",IF(AND(B23&gt;'1 - Quality Control'!Q$44,B23&lt;'1 - Quality Control'!R$44),1,0))</f>
        <v/>
      </c>
      <c r="S23" s="212" t="str">
        <f>IF(A23="","",SUM(IF(AND(C23&gt;'1 - Quality Control'!Q$57,C23&lt;'1 - Quality Control'!R$57),1,0)+IF(AND(D23&gt;'1 - Quality Control'!Q$54,D23&lt;'1 - Quality Control'!R$54),1,0)+IF(AND(E23&gt;'1 - Quality Control'!Q$55,E23&lt;'1 - Quality Control'!R$55),1,0)+IF(AND(F23&gt;'1 - Quality Control'!Q$56,F23&lt;'1 - Quality Control'!R$56),1,0)))</f>
        <v/>
      </c>
    </row>
    <row r="24" spans="1:19" s="210" customFormat="1" ht="14" x14ac:dyDescent="0.15">
      <c r="A24" s="47"/>
      <c r="B24" s="259"/>
      <c r="C24" s="259"/>
      <c r="D24" s="259"/>
      <c r="E24" s="259"/>
      <c r="F24" s="259"/>
      <c r="G24" s="259"/>
      <c r="H24" s="259"/>
      <c r="I24" s="259"/>
      <c r="J24" s="259"/>
      <c r="K24" s="259"/>
      <c r="L24" s="259"/>
      <c r="M24" s="259"/>
      <c r="N24" s="49"/>
      <c r="O24" s="49"/>
      <c r="P24" s="100"/>
      <c r="Q24" s="218" t="str">
        <f t="shared" si="1"/>
        <v/>
      </c>
      <c r="R24" s="212" t="str">
        <f>IF(A24="","",IF(AND(B24&gt;'1 - Quality Control'!Q$44,B24&lt;'1 - Quality Control'!R$44),1,0))</f>
        <v/>
      </c>
      <c r="S24" s="212" t="str">
        <f>IF(A24="","",SUM(IF(AND(C24&gt;'1 - Quality Control'!Q$57,C24&lt;'1 - Quality Control'!R$57),1,0)+IF(AND(D24&gt;'1 - Quality Control'!Q$54,D24&lt;'1 - Quality Control'!R$54),1,0)+IF(AND(E24&gt;'1 - Quality Control'!Q$55,E24&lt;'1 - Quality Control'!R$55),1,0)+IF(AND(F24&gt;'1 - Quality Control'!Q$56,F24&lt;'1 - Quality Control'!R$56),1,0)))</f>
        <v/>
      </c>
    </row>
    <row r="25" spans="1:19" s="210" customFormat="1" ht="14" x14ac:dyDescent="0.15">
      <c r="A25" s="47"/>
      <c r="B25" s="259"/>
      <c r="C25" s="259"/>
      <c r="D25" s="259"/>
      <c r="E25" s="259"/>
      <c r="F25" s="259"/>
      <c r="G25" s="259"/>
      <c r="H25" s="259"/>
      <c r="I25" s="259"/>
      <c r="J25" s="259"/>
      <c r="K25" s="259"/>
      <c r="L25" s="259"/>
      <c r="M25" s="259"/>
      <c r="N25" s="49"/>
      <c r="O25" s="49"/>
      <c r="P25" s="100"/>
      <c r="Q25" s="218" t="str">
        <f t="shared" si="1"/>
        <v/>
      </c>
      <c r="R25" s="212" t="str">
        <f>IF(A25="","",IF(AND(B25&gt;'1 - Quality Control'!Q$44,B25&lt;'1 - Quality Control'!R$44),1,0))</f>
        <v/>
      </c>
      <c r="S25" s="212" t="str">
        <f>IF(A25="","",SUM(IF(AND(C25&gt;'1 - Quality Control'!Q$57,C25&lt;'1 - Quality Control'!R$57),1,0)+IF(AND(D25&gt;'1 - Quality Control'!Q$54,D25&lt;'1 - Quality Control'!R$54),1,0)+IF(AND(E25&gt;'1 - Quality Control'!Q$55,E25&lt;'1 - Quality Control'!R$55),1,0)+IF(AND(F25&gt;'1 - Quality Control'!Q$56,F25&lt;'1 - Quality Control'!R$56),1,0)))</f>
        <v/>
      </c>
    </row>
    <row r="26" spans="1:19" s="210" customFormat="1" ht="14" x14ac:dyDescent="0.15">
      <c r="A26" s="47"/>
      <c r="B26" s="259"/>
      <c r="C26" s="259"/>
      <c r="D26" s="259"/>
      <c r="E26" s="259"/>
      <c r="F26" s="259"/>
      <c r="G26" s="259"/>
      <c r="H26" s="259"/>
      <c r="I26" s="259"/>
      <c r="J26" s="259"/>
      <c r="K26" s="259"/>
      <c r="L26" s="259"/>
      <c r="M26" s="259"/>
      <c r="N26" s="49"/>
      <c r="O26" s="49"/>
      <c r="P26" s="100"/>
      <c r="Q26" s="218" t="str">
        <f t="shared" si="1"/>
        <v/>
      </c>
      <c r="R26" s="212" t="str">
        <f>IF(A26="","",IF(AND(B26&gt;'1 - Quality Control'!Q$44,B26&lt;'1 - Quality Control'!R$44),1,0))</f>
        <v/>
      </c>
      <c r="S26" s="212" t="str">
        <f>IF(A26="","",SUM(IF(AND(C26&gt;'1 - Quality Control'!Q$57,C26&lt;'1 - Quality Control'!R$57),1,0)+IF(AND(D26&gt;'1 - Quality Control'!Q$54,D26&lt;'1 - Quality Control'!R$54),1,0)+IF(AND(E26&gt;'1 - Quality Control'!Q$55,E26&lt;'1 - Quality Control'!R$55),1,0)+IF(AND(F26&gt;'1 - Quality Control'!Q$56,F26&lt;'1 - Quality Control'!R$56),1,0)))</f>
        <v/>
      </c>
    </row>
    <row r="27" spans="1:19" s="210" customFormat="1" ht="14" x14ac:dyDescent="0.15">
      <c r="A27" s="47"/>
      <c r="B27" s="259"/>
      <c r="C27" s="259"/>
      <c r="D27" s="259"/>
      <c r="E27" s="259"/>
      <c r="F27" s="259"/>
      <c r="G27" s="259"/>
      <c r="H27" s="259"/>
      <c r="I27" s="259"/>
      <c r="J27" s="259"/>
      <c r="K27" s="259"/>
      <c r="L27" s="259"/>
      <c r="M27" s="259"/>
      <c r="N27" s="49"/>
      <c r="O27" s="49"/>
      <c r="P27" s="100"/>
      <c r="Q27" s="218" t="str">
        <f t="shared" si="1"/>
        <v/>
      </c>
      <c r="R27" s="212" t="str">
        <f>IF(A27="","",IF(AND(B27&gt;'1 - Quality Control'!Q$44,B27&lt;'1 - Quality Control'!R$44),1,0))</f>
        <v/>
      </c>
      <c r="S27" s="212" t="str">
        <f>IF(A27="","",SUM(IF(AND(C27&gt;'1 - Quality Control'!Q$57,C27&lt;'1 - Quality Control'!R$57),1,0)+IF(AND(D27&gt;'1 - Quality Control'!Q$54,D27&lt;'1 - Quality Control'!R$54),1,0)+IF(AND(E27&gt;'1 - Quality Control'!Q$55,E27&lt;'1 - Quality Control'!R$55),1,0)+IF(AND(F27&gt;'1 - Quality Control'!Q$56,F27&lt;'1 - Quality Control'!R$56),1,0)))</f>
        <v/>
      </c>
    </row>
    <row r="28" spans="1:19" s="210" customFormat="1" ht="14" x14ac:dyDescent="0.15">
      <c r="A28" s="47"/>
      <c r="B28" s="259"/>
      <c r="C28" s="259"/>
      <c r="D28" s="259"/>
      <c r="E28" s="259"/>
      <c r="F28" s="259"/>
      <c r="G28" s="259"/>
      <c r="H28" s="259"/>
      <c r="I28" s="259"/>
      <c r="J28" s="259"/>
      <c r="K28" s="259"/>
      <c r="L28" s="259"/>
      <c r="M28" s="259"/>
      <c r="N28" s="49"/>
      <c r="O28" s="49"/>
      <c r="P28" s="100"/>
      <c r="Q28" s="218" t="str">
        <f t="shared" si="1"/>
        <v/>
      </c>
      <c r="R28" s="212" t="str">
        <f>IF(A28="","",IF(AND(B28&gt;'1 - Quality Control'!Q$44,B28&lt;'1 - Quality Control'!R$44),1,0))</f>
        <v/>
      </c>
      <c r="S28" s="212" t="str">
        <f>IF(A28="","",SUM(IF(AND(C28&gt;'1 - Quality Control'!Q$57,C28&lt;'1 - Quality Control'!R$57),1,0)+IF(AND(D28&gt;'1 - Quality Control'!Q$54,D28&lt;'1 - Quality Control'!R$54),1,0)+IF(AND(E28&gt;'1 - Quality Control'!Q$55,E28&lt;'1 - Quality Control'!R$55),1,0)+IF(AND(F28&gt;'1 - Quality Control'!Q$56,F28&lt;'1 - Quality Control'!R$56),1,0)))</f>
        <v/>
      </c>
    </row>
    <row r="29" spans="1:19" s="210" customFormat="1" ht="14" x14ac:dyDescent="0.15">
      <c r="A29" s="47"/>
      <c r="B29" s="259"/>
      <c r="C29" s="259"/>
      <c r="D29" s="259"/>
      <c r="E29" s="259"/>
      <c r="F29" s="259"/>
      <c r="G29" s="259"/>
      <c r="H29" s="259"/>
      <c r="I29" s="259"/>
      <c r="J29" s="259"/>
      <c r="K29" s="259"/>
      <c r="L29" s="259"/>
      <c r="M29" s="259"/>
      <c r="N29" s="49"/>
      <c r="O29" s="49"/>
      <c r="P29" s="100"/>
      <c r="Q29" s="218" t="str">
        <f t="shared" si="1"/>
        <v/>
      </c>
      <c r="R29" s="212" t="str">
        <f>IF(A29="","",IF(AND(B29&gt;'1 - Quality Control'!Q$44,B29&lt;'1 - Quality Control'!R$44),1,0))</f>
        <v/>
      </c>
      <c r="S29" s="212" t="str">
        <f>IF(A29="","",SUM(IF(AND(C29&gt;'1 - Quality Control'!Q$57,C29&lt;'1 - Quality Control'!R$57),1,0)+IF(AND(D29&gt;'1 - Quality Control'!Q$54,D29&lt;'1 - Quality Control'!R$54),1,0)+IF(AND(E29&gt;'1 - Quality Control'!Q$55,E29&lt;'1 - Quality Control'!R$55),1,0)+IF(AND(F29&gt;'1 - Quality Control'!Q$56,F29&lt;'1 - Quality Control'!R$56),1,0)))</f>
        <v/>
      </c>
    </row>
    <row r="30" spans="1:19" s="210" customFormat="1" ht="14" x14ac:dyDescent="0.15">
      <c r="A30" s="47"/>
      <c r="B30" s="259"/>
      <c r="C30" s="259"/>
      <c r="D30" s="259"/>
      <c r="E30" s="259"/>
      <c r="F30" s="259"/>
      <c r="G30" s="259"/>
      <c r="H30" s="259"/>
      <c r="I30" s="259"/>
      <c r="J30" s="259"/>
      <c r="K30" s="259"/>
      <c r="L30" s="259"/>
      <c r="M30" s="259"/>
      <c r="N30" s="49"/>
      <c r="O30" s="49"/>
      <c r="P30" s="100"/>
      <c r="Q30" s="218" t="str">
        <f t="shared" si="1"/>
        <v/>
      </c>
      <c r="R30" s="212" t="str">
        <f>IF(A30="","",IF(AND(B30&gt;'1 - Quality Control'!Q$44,B30&lt;'1 - Quality Control'!R$44),1,0))</f>
        <v/>
      </c>
      <c r="S30" s="212" t="str">
        <f>IF(A30="","",SUM(IF(AND(C30&gt;'1 - Quality Control'!Q$57,C30&lt;'1 - Quality Control'!R$57),1,0)+IF(AND(D30&gt;'1 - Quality Control'!Q$54,D30&lt;'1 - Quality Control'!R$54),1,0)+IF(AND(E30&gt;'1 - Quality Control'!Q$55,E30&lt;'1 - Quality Control'!R$55),1,0)+IF(AND(F30&gt;'1 - Quality Control'!Q$56,F30&lt;'1 - Quality Control'!R$56),1,0)))</f>
        <v/>
      </c>
    </row>
    <row r="31" spans="1:19" s="210" customFormat="1" ht="14" x14ac:dyDescent="0.15">
      <c r="A31" s="47"/>
      <c r="B31" s="259"/>
      <c r="C31" s="259"/>
      <c r="D31" s="259"/>
      <c r="E31" s="259"/>
      <c r="F31" s="259"/>
      <c r="G31" s="259"/>
      <c r="H31" s="259"/>
      <c r="I31" s="259"/>
      <c r="J31" s="259"/>
      <c r="K31" s="259"/>
      <c r="L31" s="259"/>
      <c r="M31" s="259"/>
      <c r="N31" s="49"/>
      <c r="O31" s="49"/>
      <c r="P31" s="100"/>
      <c r="Q31" s="218" t="str">
        <f t="shared" si="1"/>
        <v/>
      </c>
      <c r="R31" s="212" t="str">
        <f>IF(A31="","",IF(AND(B31&gt;'1 - Quality Control'!Q$44,B31&lt;'1 - Quality Control'!R$44),1,0))</f>
        <v/>
      </c>
      <c r="S31" s="212" t="str">
        <f>IF(A31="","",SUM(IF(AND(C31&gt;'1 - Quality Control'!Q$57,C31&lt;'1 - Quality Control'!R$57),1,0)+IF(AND(D31&gt;'1 - Quality Control'!Q$54,D31&lt;'1 - Quality Control'!R$54),1,0)+IF(AND(E31&gt;'1 - Quality Control'!Q$55,E31&lt;'1 - Quality Control'!R$55),1,0)+IF(AND(F31&gt;'1 - Quality Control'!Q$56,F31&lt;'1 - Quality Control'!R$56),1,0)))</f>
        <v/>
      </c>
    </row>
    <row r="32" spans="1:19" s="210" customFormat="1" ht="14" x14ac:dyDescent="0.15">
      <c r="A32" s="47"/>
      <c r="B32" s="259"/>
      <c r="C32" s="259"/>
      <c r="D32" s="259"/>
      <c r="E32" s="259"/>
      <c r="F32" s="259"/>
      <c r="G32" s="259"/>
      <c r="H32" s="259"/>
      <c r="I32" s="259"/>
      <c r="J32" s="259"/>
      <c r="K32" s="259"/>
      <c r="L32" s="259"/>
      <c r="M32" s="259"/>
      <c r="N32" s="49"/>
      <c r="O32" s="49"/>
      <c r="P32" s="100"/>
      <c r="Q32" s="218" t="str">
        <f t="shared" si="1"/>
        <v/>
      </c>
      <c r="R32" s="212" t="str">
        <f>IF(A32="","",IF(AND(B32&gt;'1 - Quality Control'!Q$44,B32&lt;'1 - Quality Control'!R$44),1,0))</f>
        <v/>
      </c>
      <c r="S32" s="212" t="str">
        <f>IF(A32="","",SUM(IF(AND(C32&gt;'1 - Quality Control'!Q$57,C32&lt;'1 - Quality Control'!R$57),1,0)+IF(AND(D32&gt;'1 - Quality Control'!Q$54,D32&lt;'1 - Quality Control'!R$54),1,0)+IF(AND(E32&gt;'1 - Quality Control'!Q$55,E32&lt;'1 - Quality Control'!R$55),1,0)+IF(AND(F32&gt;'1 - Quality Control'!Q$56,F32&lt;'1 - Quality Control'!R$56),1,0)))</f>
        <v/>
      </c>
    </row>
    <row r="33" spans="1:19" s="210" customFormat="1" ht="14" x14ac:dyDescent="0.15">
      <c r="A33" s="47"/>
      <c r="B33" s="259"/>
      <c r="C33" s="259"/>
      <c r="D33" s="259"/>
      <c r="E33" s="259"/>
      <c r="F33" s="259"/>
      <c r="G33" s="259"/>
      <c r="H33" s="259"/>
      <c r="I33" s="259"/>
      <c r="J33" s="259"/>
      <c r="K33" s="259"/>
      <c r="L33" s="259"/>
      <c r="M33" s="259"/>
      <c r="N33" s="49"/>
      <c r="O33" s="49"/>
      <c r="P33" s="100"/>
      <c r="Q33" s="218" t="str">
        <f t="shared" si="1"/>
        <v/>
      </c>
      <c r="R33" s="212" t="str">
        <f>IF(A33="","",IF(AND(B33&gt;'1 - Quality Control'!Q$44,B33&lt;'1 - Quality Control'!R$44),1,0))</f>
        <v/>
      </c>
      <c r="S33" s="212" t="str">
        <f>IF(A33="","",SUM(IF(AND(C33&gt;'1 - Quality Control'!Q$57,C33&lt;'1 - Quality Control'!R$57),1,0)+IF(AND(D33&gt;'1 - Quality Control'!Q$54,D33&lt;'1 - Quality Control'!R$54),1,0)+IF(AND(E33&gt;'1 - Quality Control'!Q$55,E33&lt;'1 - Quality Control'!R$55),1,0)+IF(AND(F33&gt;'1 - Quality Control'!Q$56,F33&lt;'1 - Quality Control'!R$56),1,0)))</f>
        <v/>
      </c>
    </row>
    <row r="34" spans="1:19" s="210" customFormat="1" ht="14" x14ac:dyDescent="0.15">
      <c r="A34" s="47"/>
      <c r="B34" s="259"/>
      <c r="C34" s="259"/>
      <c r="D34" s="259"/>
      <c r="E34" s="259"/>
      <c r="F34" s="259"/>
      <c r="G34" s="259"/>
      <c r="H34" s="259"/>
      <c r="I34" s="259"/>
      <c r="J34" s="259"/>
      <c r="K34" s="259"/>
      <c r="L34" s="259"/>
      <c r="M34" s="259"/>
      <c r="N34" s="49"/>
      <c r="O34" s="49"/>
      <c r="P34" s="100"/>
      <c r="Q34" s="218" t="str">
        <f t="shared" si="1"/>
        <v/>
      </c>
      <c r="R34" s="212" t="str">
        <f>IF(A34="","",IF(AND(B34&gt;'1 - Quality Control'!Q$44,B34&lt;'1 - Quality Control'!R$44),1,0))</f>
        <v/>
      </c>
      <c r="S34" s="212" t="str">
        <f>IF(A34="","",SUM(IF(AND(C34&gt;'1 - Quality Control'!Q$57,C34&lt;'1 - Quality Control'!R$57),1,0)+IF(AND(D34&gt;'1 - Quality Control'!Q$54,D34&lt;'1 - Quality Control'!R$54),1,0)+IF(AND(E34&gt;'1 - Quality Control'!Q$55,E34&lt;'1 - Quality Control'!R$55),1,0)+IF(AND(F34&gt;'1 - Quality Control'!Q$56,F34&lt;'1 - Quality Control'!R$56),1,0)))</f>
        <v/>
      </c>
    </row>
    <row r="35" spans="1:19" s="210" customFormat="1" ht="14" x14ac:dyDescent="0.15">
      <c r="A35" s="47"/>
      <c r="B35" s="259"/>
      <c r="C35" s="259"/>
      <c r="D35" s="259"/>
      <c r="E35" s="259"/>
      <c r="F35" s="259"/>
      <c r="G35" s="259"/>
      <c r="H35" s="259"/>
      <c r="I35" s="259"/>
      <c r="J35" s="259"/>
      <c r="K35" s="259"/>
      <c r="L35" s="259"/>
      <c r="M35" s="259"/>
      <c r="N35" s="49"/>
      <c r="O35" s="49"/>
      <c r="P35" s="100"/>
      <c r="Q35" s="218" t="str">
        <f t="shared" si="1"/>
        <v/>
      </c>
      <c r="R35" s="212" t="str">
        <f>IF(A35="","",IF(AND(B35&gt;'1 - Quality Control'!Q$44,B35&lt;'1 - Quality Control'!R$44),1,0))</f>
        <v/>
      </c>
      <c r="S35" s="212" t="str">
        <f>IF(A35="","",SUM(IF(AND(C35&gt;'1 - Quality Control'!Q$57,C35&lt;'1 - Quality Control'!R$57),1,0)+IF(AND(D35&gt;'1 - Quality Control'!Q$54,D35&lt;'1 - Quality Control'!R$54),1,0)+IF(AND(E35&gt;'1 - Quality Control'!Q$55,E35&lt;'1 - Quality Control'!R$55),1,0)+IF(AND(F35&gt;'1 - Quality Control'!Q$56,F35&lt;'1 - Quality Control'!R$56),1,0)))</f>
        <v/>
      </c>
    </row>
    <row r="36" spans="1:19" s="210" customFormat="1" ht="14" x14ac:dyDescent="0.15">
      <c r="A36" s="47"/>
      <c r="B36" s="259"/>
      <c r="C36" s="259"/>
      <c r="D36" s="259"/>
      <c r="E36" s="259"/>
      <c r="F36" s="259"/>
      <c r="G36" s="259"/>
      <c r="H36" s="259"/>
      <c r="I36" s="259"/>
      <c r="J36" s="259"/>
      <c r="K36" s="259"/>
      <c r="L36" s="259"/>
      <c r="M36" s="259"/>
      <c r="N36" s="49"/>
      <c r="O36" s="49"/>
      <c r="P36" s="100"/>
      <c r="Q36" s="218" t="str">
        <f t="shared" si="1"/>
        <v/>
      </c>
      <c r="R36" s="212" t="str">
        <f>IF(A36="","",IF(AND(B36&gt;'1 - Quality Control'!Q$44,B36&lt;'1 - Quality Control'!R$44),1,0))</f>
        <v/>
      </c>
      <c r="S36" s="212" t="str">
        <f>IF(A36="","",SUM(IF(AND(C36&gt;'1 - Quality Control'!Q$57,C36&lt;'1 - Quality Control'!R$57),1,0)+IF(AND(D36&gt;'1 - Quality Control'!Q$54,D36&lt;'1 - Quality Control'!R$54),1,0)+IF(AND(E36&gt;'1 - Quality Control'!Q$55,E36&lt;'1 - Quality Control'!R$55),1,0)+IF(AND(F36&gt;'1 - Quality Control'!Q$56,F36&lt;'1 - Quality Control'!R$56),1,0)))</f>
        <v/>
      </c>
    </row>
    <row r="37" spans="1:19" s="210" customFormat="1" ht="14" x14ac:dyDescent="0.15">
      <c r="A37" s="47"/>
      <c r="B37" s="259"/>
      <c r="C37" s="259"/>
      <c r="D37" s="259"/>
      <c r="E37" s="259"/>
      <c r="F37" s="259"/>
      <c r="G37" s="259"/>
      <c r="H37" s="259"/>
      <c r="I37" s="259"/>
      <c r="J37" s="259"/>
      <c r="K37" s="259"/>
      <c r="L37" s="259"/>
      <c r="M37" s="259"/>
      <c r="N37" s="49"/>
      <c r="O37" s="49"/>
      <c r="P37" s="100"/>
      <c r="Q37" s="218" t="str">
        <f t="shared" si="1"/>
        <v/>
      </c>
      <c r="R37" s="212" t="str">
        <f>IF(A37="","",IF(AND(B37&gt;'1 - Quality Control'!Q$44,B37&lt;'1 - Quality Control'!R$44),1,0))</f>
        <v/>
      </c>
      <c r="S37" s="212" t="str">
        <f>IF(A37="","",SUM(IF(AND(C37&gt;'1 - Quality Control'!Q$57,C37&lt;'1 - Quality Control'!R$57),1,0)+IF(AND(D37&gt;'1 - Quality Control'!Q$54,D37&lt;'1 - Quality Control'!R$54),1,0)+IF(AND(E37&gt;'1 - Quality Control'!Q$55,E37&lt;'1 - Quality Control'!R$55),1,0)+IF(AND(F37&gt;'1 - Quality Control'!Q$56,F37&lt;'1 - Quality Control'!R$56),1,0)))</f>
        <v/>
      </c>
    </row>
    <row r="38" spans="1:19" s="210" customFormat="1" ht="14" x14ac:dyDescent="0.15">
      <c r="A38" s="47"/>
      <c r="B38" s="259"/>
      <c r="C38" s="259"/>
      <c r="D38" s="259"/>
      <c r="E38" s="259"/>
      <c r="F38" s="259"/>
      <c r="G38" s="259"/>
      <c r="H38" s="259"/>
      <c r="I38" s="259"/>
      <c r="J38" s="259"/>
      <c r="K38" s="259"/>
      <c r="L38" s="259"/>
      <c r="M38" s="259"/>
      <c r="N38" s="49"/>
      <c r="O38" s="49"/>
      <c r="P38" s="100"/>
      <c r="Q38" s="218" t="str">
        <f t="shared" si="1"/>
        <v/>
      </c>
      <c r="R38" s="212" t="str">
        <f>IF(A38="","",IF(AND(B38&gt;'1 - Quality Control'!Q$44,B38&lt;'1 - Quality Control'!R$44),1,0))</f>
        <v/>
      </c>
      <c r="S38" s="212" t="str">
        <f>IF(A38="","",SUM(IF(AND(C38&gt;'1 - Quality Control'!Q$57,C38&lt;'1 - Quality Control'!R$57),1,0)+IF(AND(D38&gt;'1 - Quality Control'!Q$54,D38&lt;'1 - Quality Control'!R$54),1,0)+IF(AND(E38&gt;'1 - Quality Control'!Q$55,E38&lt;'1 - Quality Control'!R$55),1,0)+IF(AND(F38&gt;'1 - Quality Control'!Q$56,F38&lt;'1 - Quality Control'!R$56),1,0)))</f>
        <v/>
      </c>
    </row>
    <row r="39" spans="1:19" s="210" customFormat="1" ht="14" x14ac:dyDescent="0.15">
      <c r="A39" s="47"/>
      <c r="B39" s="259"/>
      <c r="C39" s="259"/>
      <c r="D39" s="259"/>
      <c r="E39" s="259"/>
      <c r="F39" s="259"/>
      <c r="G39" s="259"/>
      <c r="H39" s="259"/>
      <c r="I39" s="259"/>
      <c r="J39" s="259"/>
      <c r="K39" s="259"/>
      <c r="L39" s="259"/>
      <c r="M39" s="259"/>
      <c r="N39" s="49"/>
      <c r="O39" s="49"/>
      <c r="P39" s="100"/>
      <c r="Q39" s="218" t="str">
        <f t="shared" si="1"/>
        <v/>
      </c>
      <c r="R39" s="212" t="str">
        <f>IF(A39="","",IF(AND(B39&gt;'1 - Quality Control'!Q$44,B39&lt;'1 - Quality Control'!R$44),1,0))</f>
        <v/>
      </c>
      <c r="S39" s="212" t="str">
        <f>IF(A39="","",SUM(IF(AND(C39&gt;'1 - Quality Control'!Q$57,C39&lt;'1 - Quality Control'!R$57),1,0)+IF(AND(D39&gt;'1 - Quality Control'!Q$54,D39&lt;'1 - Quality Control'!R$54),1,0)+IF(AND(E39&gt;'1 - Quality Control'!Q$55,E39&lt;'1 - Quality Control'!R$55),1,0)+IF(AND(F39&gt;'1 - Quality Control'!Q$56,F39&lt;'1 - Quality Control'!R$56),1,0)))</f>
        <v/>
      </c>
    </row>
    <row r="40" spans="1:19" s="210" customFormat="1" ht="14" x14ac:dyDescent="0.15">
      <c r="A40" s="47"/>
      <c r="B40" s="259"/>
      <c r="C40" s="259"/>
      <c r="D40" s="259"/>
      <c r="E40" s="259"/>
      <c r="F40" s="259"/>
      <c r="G40" s="259"/>
      <c r="H40" s="259"/>
      <c r="I40" s="259"/>
      <c r="J40" s="259"/>
      <c r="K40" s="259"/>
      <c r="L40" s="259"/>
      <c r="M40" s="259"/>
      <c r="N40" s="49"/>
      <c r="O40" s="49"/>
      <c r="P40" s="100"/>
      <c r="Q40" s="218" t="str">
        <f t="shared" si="1"/>
        <v/>
      </c>
      <c r="R40" s="212" t="str">
        <f>IF(A40="","",IF(AND(B40&gt;'1 - Quality Control'!Q$44,B40&lt;'1 - Quality Control'!R$44),1,0))</f>
        <v/>
      </c>
      <c r="S40" s="212" t="str">
        <f>IF(A40="","",SUM(IF(AND(C40&gt;'1 - Quality Control'!Q$57,C40&lt;'1 - Quality Control'!R$57),1,0)+IF(AND(D40&gt;'1 - Quality Control'!Q$54,D40&lt;'1 - Quality Control'!R$54),1,0)+IF(AND(E40&gt;'1 - Quality Control'!Q$55,E40&lt;'1 - Quality Control'!R$55),1,0)+IF(AND(F40&gt;'1 - Quality Control'!Q$56,F40&lt;'1 - Quality Control'!R$56),1,0)))</f>
        <v/>
      </c>
    </row>
    <row r="41" spans="1:19" s="210" customFormat="1" ht="14" x14ac:dyDescent="0.15">
      <c r="A41" s="47"/>
      <c r="B41" s="259"/>
      <c r="C41" s="259"/>
      <c r="D41" s="259"/>
      <c r="E41" s="259"/>
      <c r="F41" s="259"/>
      <c r="G41" s="259"/>
      <c r="H41" s="259"/>
      <c r="I41" s="259"/>
      <c r="J41" s="259"/>
      <c r="K41" s="259"/>
      <c r="L41" s="259"/>
      <c r="M41" s="259"/>
      <c r="N41" s="49"/>
      <c r="O41" s="49"/>
      <c r="P41" s="100"/>
      <c r="Q41" s="218" t="str">
        <f t="shared" si="1"/>
        <v/>
      </c>
      <c r="R41" s="212" t="str">
        <f>IF(A41="","",IF(AND(B41&gt;'1 - Quality Control'!Q$44,B41&lt;'1 - Quality Control'!R$44),1,0))</f>
        <v/>
      </c>
      <c r="S41" s="212" t="str">
        <f>IF(A41="","",SUM(IF(AND(C41&gt;'1 - Quality Control'!Q$57,C41&lt;'1 - Quality Control'!R$57),1,0)+IF(AND(D41&gt;'1 - Quality Control'!Q$54,D41&lt;'1 - Quality Control'!R$54),1,0)+IF(AND(E41&gt;'1 - Quality Control'!Q$55,E41&lt;'1 - Quality Control'!R$55),1,0)+IF(AND(F41&gt;'1 - Quality Control'!Q$56,F41&lt;'1 - Quality Control'!R$56),1,0)))</f>
        <v/>
      </c>
    </row>
    <row r="42" spans="1:19" s="210" customFormat="1" ht="14" x14ac:dyDescent="0.15">
      <c r="A42" s="47"/>
      <c r="B42" s="259"/>
      <c r="C42" s="259"/>
      <c r="D42" s="259"/>
      <c r="E42" s="259"/>
      <c r="F42" s="259"/>
      <c r="G42" s="259"/>
      <c r="H42" s="259"/>
      <c r="I42" s="259"/>
      <c r="J42" s="259"/>
      <c r="K42" s="259"/>
      <c r="L42" s="259"/>
      <c r="M42" s="259"/>
      <c r="N42" s="49"/>
      <c r="O42" s="49"/>
      <c r="P42" s="100"/>
      <c r="Q42" s="218" t="str">
        <f t="shared" si="1"/>
        <v/>
      </c>
      <c r="R42" s="212" t="str">
        <f>IF(A42="","",IF(AND(B42&gt;'1 - Quality Control'!Q$44,B42&lt;'1 - Quality Control'!R$44),1,0))</f>
        <v/>
      </c>
      <c r="S42" s="212" t="str">
        <f>IF(A42="","",SUM(IF(AND(C42&gt;'1 - Quality Control'!Q$57,C42&lt;'1 - Quality Control'!R$57),1,0)+IF(AND(D42&gt;'1 - Quality Control'!Q$54,D42&lt;'1 - Quality Control'!R$54),1,0)+IF(AND(E42&gt;'1 - Quality Control'!Q$55,E42&lt;'1 - Quality Control'!R$55),1,0)+IF(AND(F42&gt;'1 - Quality Control'!Q$56,F42&lt;'1 - Quality Control'!R$56),1,0)))</f>
        <v/>
      </c>
    </row>
    <row r="43" spans="1:19" s="210" customFormat="1" ht="14" x14ac:dyDescent="0.15">
      <c r="A43" s="47"/>
      <c r="B43" s="259"/>
      <c r="C43" s="259"/>
      <c r="D43" s="259"/>
      <c r="E43" s="259"/>
      <c r="F43" s="259"/>
      <c r="G43" s="259"/>
      <c r="H43" s="259"/>
      <c r="I43" s="259"/>
      <c r="J43" s="259"/>
      <c r="K43" s="259"/>
      <c r="L43" s="259"/>
      <c r="M43" s="259"/>
      <c r="N43" s="49"/>
      <c r="O43" s="49"/>
      <c r="P43" s="100"/>
      <c r="Q43" s="218" t="str">
        <f t="shared" si="1"/>
        <v/>
      </c>
      <c r="R43" s="212" t="str">
        <f>IF(A43="","",IF(AND(B43&gt;'1 - Quality Control'!Q$44,B43&lt;'1 - Quality Control'!R$44),1,0))</f>
        <v/>
      </c>
      <c r="S43" s="212" t="str">
        <f>IF(A43="","",SUM(IF(AND(C43&gt;'1 - Quality Control'!Q$57,C43&lt;'1 - Quality Control'!R$57),1,0)+IF(AND(D43&gt;'1 - Quality Control'!Q$54,D43&lt;'1 - Quality Control'!R$54),1,0)+IF(AND(E43&gt;'1 - Quality Control'!Q$55,E43&lt;'1 - Quality Control'!R$55),1,0)+IF(AND(F43&gt;'1 - Quality Control'!Q$56,F43&lt;'1 - Quality Control'!R$56),1,0)))</f>
        <v/>
      </c>
    </row>
    <row r="44" spans="1:19" s="210" customFormat="1" ht="14" x14ac:dyDescent="0.15">
      <c r="A44" s="47"/>
      <c r="B44" s="259"/>
      <c r="C44" s="259"/>
      <c r="D44" s="259"/>
      <c r="E44" s="259"/>
      <c r="F44" s="259"/>
      <c r="G44" s="259"/>
      <c r="H44" s="259"/>
      <c r="I44" s="259"/>
      <c r="J44" s="259"/>
      <c r="K44" s="259"/>
      <c r="L44" s="259"/>
      <c r="M44" s="259"/>
      <c r="N44" s="49"/>
      <c r="O44" s="49"/>
      <c r="P44" s="100"/>
      <c r="Q44" s="218" t="str">
        <f t="shared" si="1"/>
        <v/>
      </c>
      <c r="R44" s="212" t="str">
        <f>IF(A44="","",IF(AND(B44&gt;'1 - Quality Control'!Q$44,B44&lt;'1 - Quality Control'!R$44),1,0))</f>
        <v/>
      </c>
      <c r="S44" s="212" t="str">
        <f>IF(A44="","",SUM(IF(AND(C44&gt;'1 - Quality Control'!Q$57,C44&lt;'1 - Quality Control'!R$57),1,0)+IF(AND(D44&gt;'1 - Quality Control'!Q$54,D44&lt;'1 - Quality Control'!R$54),1,0)+IF(AND(E44&gt;'1 - Quality Control'!Q$55,E44&lt;'1 - Quality Control'!R$55),1,0)+IF(AND(F44&gt;'1 - Quality Control'!Q$56,F44&lt;'1 - Quality Control'!R$56),1,0)))</f>
        <v/>
      </c>
    </row>
    <row r="45" spans="1:19" s="210" customFormat="1" ht="14" x14ac:dyDescent="0.15">
      <c r="A45" s="47"/>
      <c r="B45" s="259"/>
      <c r="C45" s="259"/>
      <c r="D45" s="259"/>
      <c r="E45" s="259"/>
      <c r="F45" s="259"/>
      <c r="G45" s="259"/>
      <c r="H45" s="259"/>
      <c r="I45" s="259"/>
      <c r="J45" s="259"/>
      <c r="K45" s="259"/>
      <c r="L45" s="259"/>
      <c r="M45" s="259"/>
      <c r="N45" s="49"/>
      <c r="O45" s="49"/>
      <c r="P45" s="100"/>
      <c r="Q45" s="218" t="str">
        <f t="shared" si="1"/>
        <v/>
      </c>
      <c r="R45" s="212" t="str">
        <f>IF(A45="","",IF(AND(B45&gt;'1 - Quality Control'!Q$44,B45&lt;'1 - Quality Control'!R$44),1,0))</f>
        <v/>
      </c>
      <c r="S45" s="212" t="str">
        <f>IF(A45="","",SUM(IF(AND(C45&gt;'1 - Quality Control'!Q$57,C45&lt;'1 - Quality Control'!R$57),1,0)+IF(AND(D45&gt;'1 - Quality Control'!Q$54,D45&lt;'1 - Quality Control'!R$54),1,0)+IF(AND(E45&gt;'1 - Quality Control'!Q$55,E45&lt;'1 - Quality Control'!R$55),1,0)+IF(AND(F45&gt;'1 - Quality Control'!Q$56,F45&lt;'1 - Quality Control'!R$56),1,0)))</f>
        <v/>
      </c>
    </row>
    <row r="46" spans="1:19" s="210" customFormat="1" ht="14" x14ac:dyDescent="0.15">
      <c r="A46" s="47"/>
      <c r="B46" s="259"/>
      <c r="C46" s="259"/>
      <c r="D46" s="259"/>
      <c r="E46" s="259"/>
      <c r="F46" s="259"/>
      <c r="G46" s="259"/>
      <c r="H46" s="259"/>
      <c r="I46" s="259"/>
      <c r="J46" s="259"/>
      <c r="K46" s="259"/>
      <c r="L46" s="259"/>
      <c r="M46" s="259"/>
      <c r="N46" s="49"/>
      <c r="O46" s="49"/>
      <c r="P46" s="100"/>
      <c r="Q46" s="218" t="str">
        <f t="shared" si="1"/>
        <v/>
      </c>
      <c r="R46" s="212" t="str">
        <f>IF(A46="","",IF(AND(B46&gt;'1 - Quality Control'!Q$44,B46&lt;'1 - Quality Control'!R$44),1,0))</f>
        <v/>
      </c>
      <c r="S46" s="212" t="str">
        <f>IF(A46="","",SUM(IF(AND(C46&gt;'1 - Quality Control'!Q$57,C46&lt;'1 - Quality Control'!R$57),1,0)+IF(AND(D46&gt;'1 - Quality Control'!Q$54,D46&lt;'1 - Quality Control'!R$54),1,0)+IF(AND(E46&gt;'1 - Quality Control'!Q$55,E46&lt;'1 - Quality Control'!R$55),1,0)+IF(AND(F46&gt;'1 - Quality Control'!Q$56,F46&lt;'1 - Quality Control'!R$56),1,0)))</f>
        <v/>
      </c>
    </row>
    <row r="47" spans="1:19" s="210" customFormat="1" ht="14" x14ac:dyDescent="0.15">
      <c r="A47" s="47"/>
      <c r="B47" s="259"/>
      <c r="C47" s="259"/>
      <c r="D47" s="259"/>
      <c r="E47" s="259"/>
      <c r="F47" s="259"/>
      <c r="G47" s="259"/>
      <c r="H47" s="259"/>
      <c r="I47" s="259"/>
      <c r="J47" s="259"/>
      <c r="K47" s="259"/>
      <c r="L47" s="259"/>
      <c r="M47" s="259"/>
      <c r="N47" s="49"/>
      <c r="O47" s="49"/>
      <c r="P47" s="100"/>
      <c r="Q47" s="218" t="str">
        <f t="shared" si="1"/>
        <v/>
      </c>
      <c r="R47" s="212" t="str">
        <f>IF(A47="","",IF(AND(B47&gt;'1 - Quality Control'!Q$44,B47&lt;'1 - Quality Control'!R$44),1,0))</f>
        <v/>
      </c>
      <c r="S47" s="212" t="str">
        <f>IF(A47="","",SUM(IF(AND(C47&gt;'1 - Quality Control'!Q$57,C47&lt;'1 - Quality Control'!R$57),1,0)+IF(AND(D47&gt;'1 - Quality Control'!Q$54,D47&lt;'1 - Quality Control'!R$54),1,0)+IF(AND(E47&gt;'1 - Quality Control'!Q$55,E47&lt;'1 - Quality Control'!R$55),1,0)+IF(AND(F47&gt;'1 - Quality Control'!Q$56,F47&lt;'1 - Quality Control'!R$56),1,0)))</f>
        <v/>
      </c>
    </row>
    <row r="48" spans="1:19" s="210" customFormat="1" ht="14" x14ac:dyDescent="0.15">
      <c r="A48" s="47"/>
      <c r="B48" s="259"/>
      <c r="C48" s="259"/>
      <c r="D48" s="259"/>
      <c r="E48" s="259"/>
      <c r="F48" s="259"/>
      <c r="G48" s="259"/>
      <c r="H48" s="259"/>
      <c r="I48" s="259"/>
      <c r="J48" s="259"/>
      <c r="K48" s="259"/>
      <c r="L48" s="259"/>
      <c r="M48" s="259"/>
      <c r="N48" s="49"/>
      <c r="O48" s="49"/>
      <c r="P48" s="100"/>
      <c r="Q48" s="218" t="str">
        <f t="shared" si="1"/>
        <v/>
      </c>
      <c r="R48" s="212" t="str">
        <f>IF(A48="","",IF(AND(B48&gt;'1 - Quality Control'!Q$44,B48&lt;'1 - Quality Control'!R$44),1,0))</f>
        <v/>
      </c>
      <c r="S48" s="212" t="str">
        <f>IF(A48="","",SUM(IF(AND(C48&gt;'1 - Quality Control'!Q$57,C48&lt;'1 - Quality Control'!R$57),1,0)+IF(AND(D48&gt;'1 - Quality Control'!Q$54,D48&lt;'1 - Quality Control'!R$54),1,0)+IF(AND(E48&gt;'1 - Quality Control'!Q$55,E48&lt;'1 - Quality Control'!R$55),1,0)+IF(AND(F48&gt;'1 - Quality Control'!Q$56,F48&lt;'1 - Quality Control'!R$56),1,0)))</f>
        <v/>
      </c>
    </row>
    <row r="49" spans="1:19" s="210" customFormat="1" ht="14" x14ac:dyDescent="0.15">
      <c r="A49" s="47"/>
      <c r="B49" s="259"/>
      <c r="C49" s="259"/>
      <c r="D49" s="259"/>
      <c r="E49" s="259"/>
      <c r="F49" s="259"/>
      <c r="G49" s="259"/>
      <c r="H49" s="259"/>
      <c r="I49" s="259"/>
      <c r="J49" s="259"/>
      <c r="K49" s="259"/>
      <c r="L49" s="259"/>
      <c r="M49" s="259"/>
      <c r="N49" s="49"/>
      <c r="O49" s="49"/>
      <c r="P49" s="100"/>
      <c r="Q49" s="218" t="str">
        <f t="shared" si="1"/>
        <v/>
      </c>
      <c r="R49" s="212" t="str">
        <f>IF(A49="","",IF(AND(B49&gt;'1 - Quality Control'!Q$44,B49&lt;'1 - Quality Control'!R$44),1,0))</f>
        <v/>
      </c>
      <c r="S49" s="212" t="str">
        <f>IF(A49="","",SUM(IF(AND(C49&gt;'1 - Quality Control'!Q$57,C49&lt;'1 - Quality Control'!R$57),1,0)+IF(AND(D49&gt;'1 - Quality Control'!Q$54,D49&lt;'1 - Quality Control'!R$54),1,0)+IF(AND(E49&gt;'1 - Quality Control'!Q$55,E49&lt;'1 - Quality Control'!R$55),1,0)+IF(AND(F49&gt;'1 - Quality Control'!Q$56,F49&lt;'1 - Quality Control'!R$56),1,0)))</f>
        <v/>
      </c>
    </row>
    <row r="50" spans="1:19" s="210" customFormat="1" ht="14" x14ac:dyDescent="0.15">
      <c r="A50" s="47"/>
      <c r="B50" s="259"/>
      <c r="C50" s="259"/>
      <c r="D50" s="259"/>
      <c r="E50" s="259"/>
      <c r="F50" s="259"/>
      <c r="G50" s="259"/>
      <c r="H50" s="259"/>
      <c r="I50" s="259"/>
      <c r="J50" s="259"/>
      <c r="K50" s="259"/>
      <c r="L50" s="259"/>
      <c r="M50" s="259"/>
      <c r="N50" s="49"/>
      <c r="O50" s="49"/>
      <c r="P50" s="100"/>
      <c r="Q50" s="218" t="str">
        <f t="shared" si="1"/>
        <v/>
      </c>
      <c r="R50" s="212" t="str">
        <f>IF(A50="","",IF(AND(B50&gt;'1 - Quality Control'!Q$44,B50&lt;'1 - Quality Control'!R$44),1,0))</f>
        <v/>
      </c>
      <c r="S50" s="212" t="str">
        <f>IF(A50="","",SUM(IF(AND(C50&gt;'1 - Quality Control'!Q$57,C50&lt;'1 - Quality Control'!R$57),1,0)+IF(AND(D50&gt;'1 - Quality Control'!Q$54,D50&lt;'1 - Quality Control'!R$54),1,0)+IF(AND(E50&gt;'1 - Quality Control'!Q$55,E50&lt;'1 - Quality Control'!R$55),1,0)+IF(AND(F50&gt;'1 - Quality Control'!Q$56,F50&lt;'1 - Quality Control'!R$56),1,0)))</f>
        <v/>
      </c>
    </row>
    <row r="51" spans="1:19" s="210" customFormat="1" ht="14" x14ac:dyDescent="0.15">
      <c r="A51" s="47"/>
      <c r="B51" s="259"/>
      <c r="C51" s="259"/>
      <c r="D51" s="259"/>
      <c r="E51" s="259"/>
      <c r="F51" s="259"/>
      <c r="G51" s="259"/>
      <c r="H51" s="259"/>
      <c r="I51" s="259"/>
      <c r="J51" s="259"/>
      <c r="K51" s="259"/>
      <c r="L51" s="259"/>
      <c r="M51" s="259"/>
      <c r="N51" s="49"/>
      <c r="O51" s="49"/>
      <c r="P51" s="100"/>
      <c r="Q51" s="218" t="str">
        <f t="shared" si="1"/>
        <v/>
      </c>
      <c r="R51" s="212" t="str">
        <f>IF(A51="","",IF(AND(B51&gt;'1 - Quality Control'!Q$44,B51&lt;'1 - Quality Control'!R$44),1,0))</f>
        <v/>
      </c>
      <c r="S51" s="212" t="str">
        <f>IF(A51="","",SUM(IF(AND(C51&gt;'1 - Quality Control'!Q$57,C51&lt;'1 - Quality Control'!R$57),1,0)+IF(AND(D51&gt;'1 - Quality Control'!Q$54,D51&lt;'1 - Quality Control'!R$54),1,0)+IF(AND(E51&gt;'1 - Quality Control'!Q$55,E51&lt;'1 - Quality Control'!R$55),1,0)+IF(AND(F51&gt;'1 - Quality Control'!Q$56,F51&lt;'1 - Quality Control'!R$56),1,0)))</f>
        <v/>
      </c>
    </row>
    <row r="52" spans="1:19" s="210" customFormat="1" ht="14" x14ac:dyDescent="0.15">
      <c r="A52" s="47"/>
      <c r="B52" s="259"/>
      <c r="C52" s="259"/>
      <c r="D52" s="259"/>
      <c r="E52" s="259"/>
      <c r="F52" s="259"/>
      <c r="G52" s="259"/>
      <c r="H52" s="259"/>
      <c r="I52" s="259"/>
      <c r="J52" s="259"/>
      <c r="K52" s="259"/>
      <c r="L52" s="259"/>
      <c r="M52" s="259"/>
      <c r="N52" s="49"/>
      <c r="O52" s="49"/>
      <c r="P52" s="100"/>
      <c r="Q52" s="218" t="str">
        <f t="shared" si="1"/>
        <v/>
      </c>
      <c r="R52" s="212" t="str">
        <f>IF(A52="","",IF(AND(B52&gt;'1 - Quality Control'!Q$44,B52&lt;'1 - Quality Control'!R$44),1,0))</f>
        <v/>
      </c>
      <c r="S52" s="212" t="str">
        <f>IF(A52="","",SUM(IF(AND(C52&gt;'1 - Quality Control'!Q$57,C52&lt;'1 - Quality Control'!R$57),1,0)+IF(AND(D52&gt;'1 - Quality Control'!Q$54,D52&lt;'1 - Quality Control'!R$54),1,0)+IF(AND(E52&gt;'1 - Quality Control'!Q$55,E52&lt;'1 - Quality Control'!R$55),1,0)+IF(AND(F52&gt;'1 - Quality Control'!Q$56,F52&lt;'1 - Quality Control'!R$56),1,0)))</f>
        <v/>
      </c>
    </row>
    <row r="53" spans="1:19" s="210" customFormat="1" ht="14" x14ac:dyDescent="0.15">
      <c r="A53" s="47"/>
      <c r="B53" s="259"/>
      <c r="C53" s="259"/>
      <c r="D53" s="259"/>
      <c r="E53" s="259"/>
      <c r="F53" s="259"/>
      <c r="G53" s="259"/>
      <c r="H53" s="259"/>
      <c r="I53" s="259"/>
      <c r="J53" s="259"/>
      <c r="K53" s="259"/>
      <c r="L53" s="259"/>
      <c r="M53" s="259"/>
      <c r="N53" s="49"/>
      <c r="O53" s="49"/>
      <c r="P53" s="100"/>
      <c r="Q53" s="218" t="str">
        <f t="shared" si="1"/>
        <v/>
      </c>
      <c r="R53" s="212" t="str">
        <f>IF(A53="","",IF(AND(B53&gt;'1 - Quality Control'!Q$44,B53&lt;'1 - Quality Control'!R$44),1,0))</f>
        <v/>
      </c>
      <c r="S53" s="212" t="str">
        <f>IF(A53="","",SUM(IF(AND(C53&gt;'1 - Quality Control'!Q$57,C53&lt;'1 - Quality Control'!R$57),1,0)+IF(AND(D53&gt;'1 - Quality Control'!Q$54,D53&lt;'1 - Quality Control'!R$54),1,0)+IF(AND(E53&gt;'1 - Quality Control'!Q$55,E53&lt;'1 - Quality Control'!R$55),1,0)+IF(AND(F53&gt;'1 - Quality Control'!Q$56,F53&lt;'1 - Quality Control'!R$56),1,0)))</f>
        <v/>
      </c>
    </row>
    <row r="54" spans="1:19" s="210" customFormat="1" ht="14" x14ac:dyDescent="0.15">
      <c r="A54" s="47"/>
      <c r="B54" s="259"/>
      <c r="C54" s="259"/>
      <c r="D54" s="259"/>
      <c r="E54" s="259"/>
      <c r="F54" s="259"/>
      <c r="G54" s="259"/>
      <c r="H54" s="259"/>
      <c r="I54" s="259"/>
      <c r="J54" s="259"/>
      <c r="K54" s="259"/>
      <c r="L54" s="259"/>
      <c r="M54" s="259"/>
      <c r="N54" s="49"/>
      <c r="O54" s="49"/>
      <c r="P54" s="100"/>
      <c r="Q54" s="218" t="str">
        <f t="shared" si="1"/>
        <v/>
      </c>
      <c r="R54" s="212" t="str">
        <f>IF(A54="","",IF(AND(B54&gt;'1 - Quality Control'!Q$44,B54&lt;'1 - Quality Control'!R$44),1,0))</f>
        <v/>
      </c>
      <c r="S54" s="212" t="str">
        <f>IF(A54="","",SUM(IF(AND(C54&gt;'1 - Quality Control'!Q$57,C54&lt;'1 - Quality Control'!R$57),1,0)+IF(AND(D54&gt;'1 - Quality Control'!Q$54,D54&lt;'1 - Quality Control'!R$54),1,0)+IF(AND(E54&gt;'1 - Quality Control'!Q$55,E54&lt;'1 - Quality Control'!R$55),1,0)+IF(AND(F54&gt;'1 - Quality Control'!Q$56,F54&lt;'1 - Quality Control'!R$56),1,0)))</f>
        <v/>
      </c>
    </row>
    <row r="55" spans="1:19" s="210" customFormat="1" ht="14" x14ac:dyDescent="0.15">
      <c r="A55" s="47"/>
      <c r="B55" s="259"/>
      <c r="C55" s="259"/>
      <c r="D55" s="259"/>
      <c r="E55" s="259"/>
      <c r="F55" s="259"/>
      <c r="G55" s="259"/>
      <c r="H55" s="259"/>
      <c r="I55" s="259"/>
      <c r="J55" s="259"/>
      <c r="K55" s="259"/>
      <c r="L55" s="259"/>
      <c r="M55" s="259"/>
      <c r="N55" s="49"/>
      <c r="O55" s="49"/>
      <c r="P55" s="100"/>
      <c r="Q55" s="218" t="str">
        <f t="shared" si="1"/>
        <v/>
      </c>
      <c r="R55" s="212" t="str">
        <f>IF(A55="","",IF(AND(B55&gt;'1 - Quality Control'!Q$44,B55&lt;'1 - Quality Control'!R$44),1,0))</f>
        <v/>
      </c>
      <c r="S55" s="212" t="str">
        <f>IF(A55="","",SUM(IF(AND(C55&gt;'1 - Quality Control'!Q$57,C55&lt;'1 - Quality Control'!R$57),1,0)+IF(AND(D55&gt;'1 - Quality Control'!Q$54,D55&lt;'1 - Quality Control'!R$54),1,0)+IF(AND(E55&gt;'1 - Quality Control'!Q$55,E55&lt;'1 - Quality Control'!R$55),1,0)+IF(AND(F55&gt;'1 - Quality Control'!Q$56,F55&lt;'1 - Quality Control'!R$56),1,0)))</f>
        <v/>
      </c>
    </row>
    <row r="56" spans="1:19" s="210" customFormat="1" ht="14" x14ac:dyDescent="0.15">
      <c r="A56" s="47"/>
      <c r="B56" s="259"/>
      <c r="C56" s="259"/>
      <c r="D56" s="259"/>
      <c r="E56" s="259"/>
      <c r="F56" s="259"/>
      <c r="G56" s="259"/>
      <c r="H56" s="259"/>
      <c r="I56" s="259"/>
      <c r="J56" s="259"/>
      <c r="K56" s="259"/>
      <c r="L56" s="259"/>
      <c r="M56" s="259"/>
      <c r="N56" s="49"/>
      <c r="O56" s="49"/>
      <c r="P56" s="100"/>
      <c r="Q56" s="218" t="str">
        <f t="shared" si="1"/>
        <v/>
      </c>
      <c r="R56" s="212" t="str">
        <f>IF(A56="","",IF(AND(B56&gt;'1 - Quality Control'!Q$44,B56&lt;'1 - Quality Control'!R$44),1,0))</f>
        <v/>
      </c>
      <c r="S56" s="212" t="str">
        <f>IF(A56="","",SUM(IF(AND(C56&gt;'1 - Quality Control'!Q$57,C56&lt;'1 - Quality Control'!R$57),1,0)+IF(AND(D56&gt;'1 - Quality Control'!Q$54,D56&lt;'1 - Quality Control'!R$54),1,0)+IF(AND(E56&gt;'1 - Quality Control'!Q$55,E56&lt;'1 - Quality Control'!R$55),1,0)+IF(AND(F56&gt;'1 - Quality Control'!Q$56,F56&lt;'1 - Quality Control'!R$56),1,0)))</f>
        <v/>
      </c>
    </row>
    <row r="57" spans="1:19" s="210" customFormat="1" ht="14" x14ac:dyDescent="0.15">
      <c r="A57" s="47"/>
      <c r="B57" s="259"/>
      <c r="C57" s="259"/>
      <c r="D57" s="259"/>
      <c r="E57" s="259"/>
      <c r="F57" s="259"/>
      <c r="G57" s="259"/>
      <c r="H57" s="259"/>
      <c r="I57" s="259"/>
      <c r="J57" s="259"/>
      <c r="K57" s="259"/>
      <c r="L57" s="259"/>
      <c r="M57" s="259"/>
      <c r="N57" s="49"/>
      <c r="O57" s="49"/>
      <c r="P57" s="100"/>
      <c r="Q57" s="218" t="str">
        <f t="shared" si="1"/>
        <v/>
      </c>
      <c r="R57" s="212" t="str">
        <f>IF(A57="","",IF(AND(B57&gt;'1 - Quality Control'!Q$44,B57&lt;'1 - Quality Control'!R$44),1,0))</f>
        <v/>
      </c>
      <c r="S57" s="212" t="str">
        <f>IF(A57="","",SUM(IF(AND(C57&gt;'1 - Quality Control'!Q$57,C57&lt;'1 - Quality Control'!R$57),1,0)+IF(AND(D57&gt;'1 - Quality Control'!Q$54,D57&lt;'1 - Quality Control'!R$54),1,0)+IF(AND(E57&gt;'1 - Quality Control'!Q$55,E57&lt;'1 - Quality Control'!R$55),1,0)+IF(AND(F57&gt;'1 - Quality Control'!Q$56,F57&lt;'1 - Quality Control'!R$56),1,0)))</f>
        <v/>
      </c>
    </row>
    <row r="58" spans="1:19" s="210" customFormat="1" ht="14" x14ac:dyDescent="0.15">
      <c r="A58" s="47"/>
      <c r="B58" s="259"/>
      <c r="C58" s="259"/>
      <c r="D58" s="259"/>
      <c r="E58" s="259"/>
      <c r="F58" s="259"/>
      <c r="G58" s="259"/>
      <c r="H58" s="259"/>
      <c r="I58" s="259"/>
      <c r="J58" s="259"/>
      <c r="K58" s="259"/>
      <c r="L58" s="259"/>
      <c r="M58" s="259"/>
      <c r="N58" s="49"/>
      <c r="O58" s="49"/>
      <c r="P58" s="100"/>
      <c r="Q58" s="218" t="str">
        <f t="shared" si="1"/>
        <v/>
      </c>
      <c r="R58" s="212" t="str">
        <f>IF(A58="","",IF(AND(B58&gt;'1 - Quality Control'!Q$44,B58&lt;'1 - Quality Control'!R$44),1,0))</f>
        <v/>
      </c>
      <c r="S58" s="212" t="str">
        <f>IF(A58="","",SUM(IF(AND(C58&gt;'1 - Quality Control'!Q$57,C58&lt;'1 - Quality Control'!R$57),1,0)+IF(AND(D58&gt;'1 - Quality Control'!Q$54,D58&lt;'1 - Quality Control'!R$54),1,0)+IF(AND(E58&gt;'1 - Quality Control'!Q$55,E58&lt;'1 - Quality Control'!R$55),1,0)+IF(AND(F58&gt;'1 - Quality Control'!Q$56,F58&lt;'1 - Quality Control'!R$56),1,0)))</f>
        <v/>
      </c>
    </row>
    <row r="59" spans="1:19" s="210" customFormat="1" ht="14" x14ac:dyDescent="0.15">
      <c r="A59" s="47"/>
      <c r="B59" s="259"/>
      <c r="C59" s="259"/>
      <c r="D59" s="259"/>
      <c r="E59" s="259"/>
      <c r="F59" s="259"/>
      <c r="G59" s="259"/>
      <c r="H59" s="259"/>
      <c r="I59" s="259"/>
      <c r="J59" s="259"/>
      <c r="K59" s="259"/>
      <c r="L59" s="259"/>
      <c r="M59" s="259"/>
      <c r="N59" s="49"/>
      <c r="O59" s="49"/>
      <c r="P59" s="100"/>
      <c r="Q59" s="218" t="str">
        <f t="shared" si="1"/>
        <v/>
      </c>
      <c r="R59" s="212" t="str">
        <f>IF(A59="","",IF(AND(B59&gt;'1 - Quality Control'!Q$44,B59&lt;'1 - Quality Control'!R$44),1,0))</f>
        <v/>
      </c>
      <c r="S59" s="212" t="str">
        <f>IF(A59="","",SUM(IF(AND(C59&gt;'1 - Quality Control'!Q$57,C59&lt;'1 - Quality Control'!R$57),1,0)+IF(AND(D59&gt;'1 - Quality Control'!Q$54,D59&lt;'1 - Quality Control'!R$54),1,0)+IF(AND(E59&gt;'1 - Quality Control'!Q$55,E59&lt;'1 - Quality Control'!R$55),1,0)+IF(AND(F59&gt;'1 - Quality Control'!Q$56,F59&lt;'1 - Quality Control'!R$56),1,0)))</f>
        <v/>
      </c>
    </row>
    <row r="60" spans="1:19" s="210" customFormat="1" ht="14" x14ac:dyDescent="0.15">
      <c r="A60" s="47"/>
      <c r="B60" s="259"/>
      <c r="C60" s="259"/>
      <c r="D60" s="259"/>
      <c r="E60" s="259"/>
      <c r="F60" s="259"/>
      <c r="G60" s="259"/>
      <c r="H60" s="259"/>
      <c r="I60" s="259"/>
      <c r="J60" s="259"/>
      <c r="K60" s="259"/>
      <c r="L60" s="259"/>
      <c r="M60" s="259"/>
      <c r="N60" s="49"/>
      <c r="O60" s="49"/>
      <c r="P60" s="100"/>
      <c r="Q60" s="218" t="str">
        <f t="shared" si="1"/>
        <v/>
      </c>
      <c r="R60" s="212" t="str">
        <f>IF(A60="","",IF(AND(B60&gt;'1 - Quality Control'!Q$44,B60&lt;'1 - Quality Control'!R$44),1,0))</f>
        <v/>
      </c>
      <c r="S60" s="212" t="str">
        <f>IF(A60="","",SUM(IF(AND(C60&gt;'1 - Quality Control'!Q$57,C60&lt;'1 - Quality Control'!R$57),1,0)+IF(AND(D60&gt;'1 - Quality Control'!Q$54,D60&lt;'1 - Quality Control'!R$54),1,0)+IF(AND(E60&gt;'1 - Quality Control'!Q$55,E60&lt;'1 - Quality Control'!R$55),1,0)+IF(AND(F60&gt;'1 - Quality Control'!Q$56,F60&lt;'1 - Quality Control'!R$56),1,0)))</f>
        <v/>
      </c>
    </row>
    <row r="61" spans="1:19" s="210" customFormat="1" ht="14" x14ac:dyDescent="0.15">
      <c r="A61" s="47"/>
      <c r="B61" s="259"/>
      <c r="C61" s="259"/>
      <c r="D61" s="259"/>
      <c r="E61" s="259"/>
      <c r="F61" s="259"/>
      <c r="G61" s="259"/>
      <c r="H61" s="259"/>
      <c r="I61" s="259"/>
      <c r="J61" s="259"/>
      <c r="K61" s="259"/>
      <c r="L61" s="259"/>
      <c r="M61" s="259"/>
      <c r="N61" s="49"/>
      <c r="O61" s="49"/>
      <c r="P61" s="100"/>
      <c r="Q61" s="218" t="str">
        <f t="shared" si="1"/>
        <v/>
      </c>
      <c r="R61" s="212" t="str">
        <f>IF(A61="","",IF(AND(B61&gt;'1 - Quality Control'!Q$44,B61&lt;'1 - Quality Control'!R$44),1,0))</f>
        <v/>
      </c>
      <c r="S61" s="212" t="str">
        <f>IF(A61="","",SUM(IF(AND(C61&gt;'1 - Quality Control'!Q$57,C61&lt;'1 - Quality Control'!R$57),1,0)+IF(AND(D61&gt;'1 - Quality Control'!Q$54,D61&lt;'1 - Quality Control'!R$54),1,0)+IF(AND(E61&gt;'1 - Quality Control'!Q$55,E61&lt;'1 - Quality Control'!R$55),1,0)+IF(AND(F61&gt;'1 - Quality Control'!Q$56,F61&lt;'1 - Quality Control'!R$56),1,0)))</f>
        <v/>
      </c>
    </row>
    <row r="62" spans="1:19" s="210" customFormat="1" ht="14" x14ac:dyDescent="0.15">
      <c r="A62" s="47"/>
      <c r="B62" s="259"/>
      <c r="C62" s="259"/>
      <c r="D62" s="259"/>
      <c r="E62" s="259"/>
      <c r="F62" s="259"/>
      <c r="G62" s="259"/>
      <c r="H62" s="259"/>
      <c r="I62" s="259"/>
      <c r="J62" s="259"/>
      <c r="K62" s="259"/>
      <c r="L62" s="259"/>
      <c r="M62" s="259"/>
      <c r="N62" s="49"/>
      <c r="O62" s="49"/>
      <c r="P62" s="100"/>
      <c r="Q62" s="218" t="str">
        <f t="shared" si="1"/>
        <v/>
      </c>
      <c r="R62" s="212" t="str">
        <f>IF(A62="","",IF(AND(B62&gt;'1 - Quality Control'!Q$44,B62&lt;'1 - Quality Control'!R$44),1,0))</f>
        <v/>
      </c>
      <c r="S62" s="212" t="str">
        <f>IF(A62="","",SUM(IF(AND(C62&gt;'1 - Quality Control'!Q$57,C62&lt;'1 - Quality Control'!R$57),1,0)+IF(AND(D62&gt;'1 - Quality Control'!Q$54,D62&lt;'1 - Quality Control'!R$54),1,0)+IF(AND(E62&gt;'1 - Quality Control'!Q$55,E62&lt;'1 - Quality Control'!R$55),1,0)+IF(AND(F62&gt;'1 - Quality Control'!Q$56,F62&lt;'1 - Quality Control'!R$56),1,0)))</f>
        <v/>
      </c>
    </row>
    <row r="63" spans="1:19" s="210" customFormat="1" ht="14" x14ac:dyDescent="0.15">
      <c r="A63" s="47"/>
      <c r="B63" s="259"/>
      <c r="C63" s="259"/>
      <c r="D63" s="259"/>
      <c r="E63" s="259"/>
      <c r="F63" s="259"/>
      <c r="G63" s="259"/>
      <c r="H63" s="259"/>
      <c r="I63" s="259"/>
      <c r="J63" s="259"/>
      <c r="K63" s="259"/>
      <c r="L63" s="259"/>
      <c r="M63" s="259"/>
      <c r="N63" s="49"/>
      <c r="O63" s="49"/>
      <c r="P63" s="100"/>
      <c r="Q63" s="218" t="str">
        <f t="shared" si="1"/>
        <v/>
      </c>
      <c r="R63" s="212" t="str">
        <f>IF(A63="","",IF(AND(B63&gt;'1 - Quality Control'!Q$44,B63&lt;'1 - Quality Control'!R$44),1,0))</f>
        <v/>
      </c>
      <c r="S63" s="212" t="str">
        <f>IF(A63="","",SUM(IF(AND(C63&gt;'1 - Quality Control'!Q$57,C63&lt;'1 - Quality Control'!R$57),1,0)+IF(AND(D63&gt;'1 - Quality Control'!Q$54,D63&lt;'1 - Quality Control'!R$54),1,0)+IF(AND(E63&gt;'1 - Quality Control'!Q$55,E63&lt;'1 - Quality Control'!R$55),1,0)+IF(AND(F63&gt;'1 - Quality Control'!Q$56,F63&lt;'1 - Quality Control'!R$56),1,0)))</f>
        <v/>
      </c>
    </row>
    <row r="64" spans="1:19" s="210" customFormat="1" ht="14" x14ac:dyDescent="0.15">
      <c r="A64" s="47"/>
      <c r="B64" s="259"/>
      <c r="C64" s="259"/>
      <c r="D64" s="259"/>
      <c r="E64" s="259"/>
      <c r="F64" s="259"/>
      <c r="G64" s="259"/>
      <c r="H64" s="259"/>
      <c r="I64" s="259"/>
      <c r="J64" s="259"/>
      <c r="K64" s="259"/>
      <c r="L64" s="259"/>
      <c r="M64" s="259"/>
      <c r="N64" s="49"/>
      <c r="O64" s="49"/>
      <c r="P64" s="100"/>
      <c r="Q64" s="218" t="str">
        <f t="shared" si="1"/>
        <v/>
      </c>
      <c r="R64" s="212" t="str">
        <f>IF(A64="","",IF(AND(B64&gt;'1 - Quality Control'!Q$44,B64&lt;'1 - Quality Control'!R$44),1,0))</f>
        <v/>
      </c>
      <c r="S64" s="212" t="str">
        <f>IF(A64="","",SUM(IF(AND(C64&gt;'1 - Quality Control'!Q$57,C64&lt;'1 - Quality Control'!R$57),1,0)+IF(AND(D64&gt;'1 - Quality Control'!Q$54,D64&lt;'1 - Quality Control'!R$54),1,0)+IF(AND(E64&gt;'1 - Quality Control'!Q$55,E64&lt;'1 - Quality Control'!R$55),1,0)+IF(AND(F64&gt;'1 - Quality Control'!Q$56,F64&lt;'1 - Quality Control'!R$56),1,0)))</f>
        <v/>
      </c>
    </row>
    <row r="65" spans="1:19" s="210" customFormat="1" ht="14" x14ac:dyDescent="0.15">
      <c r="A65" s="47"/>
      <c r="B65" s="259"/>
      <c r="C65" s="259"/>
      <c r="D65" s="259"/>
      <c r="E65" s="259"/>
      <c r="F65" s="259"/>
      <c r="G65" s="259"/>
      <c r="H65" s="259"/>
      <c r="I65" s="259"/>
      <c r="J65" s="259"/>
      <c r="K65" s="259"/>
      <c r="L65" s="259"/>
      <c r="M65" s="259"/>
      <c r="N65" s="49"/>
      <c r="O65" s="49"/>
      <c r="P65" s="100"/>
      <c r="Q65" s="218" t="str">
        <f t="shared" si="1"/>
        <v/>
      </c>
      <c r="R65" s="212" t="str">
        <f>IF(A65="","",IF(AND(B65&gt;'1 - Quality Control'!Q$44,B65&lt;'1 - Quality Control'!R$44),1,0))</f>
        <v/>
      </c>
      <c r="S65" s="212" t="str">
        <f>IF(A65="","",SUM(IF(AND(C65&gt;'1 - Quality Control'!Q$57,C65&lt;'1 - Quality Control'!R$57),1,0)+IF(AND(D65&gt;'1 - Quality Control'!Q$54,D65&lt;'1 - Quality Control'!R$54),1,0)+IF(AND(E65&gt;'1 - Quality Control'!Q$55,E65&lt;'1 - Quality Control'!R$55),1,0)+IF(AND(F65&gt;'1 - Quality Control'!Q$56,F65&lt;'1 - Quality Control'!R$56),1,0)))</f>
        <v/>
      </c>
    </row>
    <row r="66" spans="1:19" s="210" customFormat="1" ht="14" x14ac:dyDescent="0.15">
      <c r="A66" s="47"/>
      <c r="B66" s="259"/>
      <c r="C66" s="259"/>
      <c r="D66" s="259"/>
      <c r="E66" s="259"/>
      <c r="F66" s="259"/>
      <c r="G66" s="259"/>
      <c r="H66" s="259"/>
      <c r="I66" s="259"/>
      <c r="J66" s="259"/>
      <c r="K66" s="259"/>
      <c r="L66" s="259"/>
      <c r="M66" s="259"/>
      <c r="N66" s="49"/>
      <c r="O66" s="49"/>
      <c r="P66" s="100"/>
      <c r="Q66" s="218" t="str">
        <f t="shared" si="1"/>
        <v/>
      </c>
      <c r="R66" s="212" t="str">
        <f>IF(A66="","",IF(AND(B66&gt;'1 - Quality Control'!Q$44,B66&lt;'1 - Quality Control'!R$44),1,0))</f>
        <v/>
      </c>
      <c r="S66" s="212" t="str">
        <f>IF(A66="","",SUM(IF(AND(C66&gt;'1 - Quality Control'!Q$57,C66&lt;'1 - Quality Control'!R$57),1,0)+IF(AND(D66&gt;'1 - Quality Control'!Q$54,D66&lt;'1 - Quality Control'!R$54),1,0)+IF(AND(E66&gt;'1 - Quality Control'!Q$55,E66&lt;'1 - Quality Control'!R$55),1,0)+IF(AND(F66&gt;'1 - Quality Control'!Q$56,F66&lt;'1 - Quality Control'!R$56),1,0)))</f>
        <v/>
      </c>
    </row>
    <row r="67" spans="1:19" s="210" customFormat="1" ht="14" x14ac:dyDescent="0.15">
      <c r="A67" s="47"/>
      <c r="B67" s="259"/>
      <c r="C67" s="259"/>
      <c r="D67" s="259"/>
      <c r="E67" s="259"/>
      <c r="F67" s="259"/>
      <c r="G67" s="259"/>
      <c r="H67" s="259"/>
      <c r="I67" s="259"/>
      <c r="J67" s="259"/>
      <c r="K67" s="259"/>
      <c r="L67" s="259"/>
      <c r="M67" s="259"/>
      <c r="N67" s="49"/>
      <c r="O67" s="49"/>
      <c r="P67" s="100"/>
      <c r="Q67" s="218" t="str">
        <f t="shared" si="1"/>
        <v/>
      </c>
      <c r="R67" s="212" t="str">
        <f>IF(A67="","",IF(AND(B67&gt;'1 - Quality Control'!Q$44,B67&lt;'1 - Quality Control'!R$44),1,0))</f>
        <v/>
      </c>
      <c r="S67" s="212" t="str">
        <f>IF(A67="","",SUM(IF(AND(C67&gt;'1 - Quality Control'!Q$57,C67&lt;'1 - Quality Control'!R$57),1,0)+IF(AND(D67&gt;'1 - Quality Control'!Q$54,D67&lt;'1 - Quality Control'!R$54),1,0)+IF(AND(E67&gt;'1 - Quality Control'!Q$55,E67&lt;'1 - Quality Control'!R$55),1,0)+IF(AND(F67&gt;'1 - Quality Control'!Q$56,F67&lt;'1 - Quality Control'!R$56),1,0)))</f>
        <v/>
      </c>
    </row>
    <row r="68" spans="1:19" s="210" customFormat="1" ht="14" x14ac:dyDescent="0.15">
      <c r="A68" s="47"/>
      <c r="B68" s="259"/>
      <c r="C68" s="259"/>
      <c r="D68" s="259"/>
      <c r="E68" s="259"/>
      <c r="F68" s="259"/>
      <c r="G68" s="259"/>
      <c r="H68" s="259"/>
      <c r="I68" s="259"/>
      <c r="J68" s="259"/>
      <c r="K68" s="259"/>
      <c r="L68" s="259"/>
      <c r="M68" s="259"/>
      <c r="N68" s="49"/>
      <c r="O68" s="49"/>
      <c r="P68" s="100"/>
      <c r="Q68" s="218" t="str">
        <f t="shared" si="1"/>
        <v/>
      </c>
      <c r="R68" s="212" t="str">
        <f>IF(A68="","",IF(AND(B68&gt;'1 - Quality Control'!Q$44,B68&lt;'1 - Quality Control'!R$44),1,0))</f>
        <v/>
      </c>
      <c r="S68" s="212" t="str">
        <f>IF(A68="","",SUM(IF(AND(C68&gt;'1 - Quality Control'!Q$57,C68&lt;'1 - Quality Control'!R$57),1,0)+IF(AND(D68&gt;'1 - Quality Control'!Q$54,D68&lt;'1 - Quality Control'!R$54),1,0)+IF(AND(E68&gt;'1 - Quality Control'!Q$55,E68&lt;'1 - Quality Control'!R$55),1,0)+IF(AND(F68&gt;'1 - Quality Control'!Q$56,F68&lt;'1 - Quality Control'!R$56),1,0)))</f>
        <v/>
      </c>
    </row>
    <row r="69" spans="1:19" s="210" customFormat="1" ht="14" x14ac:dyDescent="0.15">
      <c r="A69" s="47"/>
      <c r="B69" s="259"/>
      <c r="C69" s="259"/>
      <c r="D69" s="259"/>
      <c r="E69" s="259"/>
      <c r="F69" s="259"/>
      <c r="G69" s="259"/>
      <c r="H69" s="259"/>
      <c r="I69" s="259"/>
      <c r="J69" s="259"/>
      <c r="K69" s="259"/>
      <c r="L69" s="259"/>
      <c r="M69" s="259"/>
      <c r="N69" s="49"/>
      <c r="O69" s="49"/>
      <c r="P69" s="100"/>
      <c r="Q69" s="218" t="str">
        <f t="shared" si="1"/>
        <v/>
      </c>
      <c r="R69" s="212" t="str">
        <f>IF(A69="","",IF(AND(B69&gt;'1 - Quality Control'!Q$44,B69&lt;'1 - Quality Control'!R$44),1,0))</f>
        <v/>
      </c>
      <c r="S69" s="212" t="str">
        <f>IF(A69="","",SUM(IF(AND(C69&gt;'1 - Quality Control'!Q$57,C69&lt;'1 - Quality Control'!R$57),1,0)+IF(AND(D69&gt;'1 - Quality Control'!Q$54,D69&lt;'1 - Quality Control'!R$54),1,0)+IF(AND(E69&gt;'1 - Quality Control'!Q$55,E69&lt;'1 - Quality Control'!R$55),1,0)+IF(AND(F69&gt;'1 - Quality Control'!Q$56,F69&lt;'1 - Quality Control'!R$56),1,0)))</f>
        <v/>
      </c>
    </row>
    <row r="70" spans="1:19" s="210" customFormat="1" ht="14" x14ac:dyDescent="0.15">
      <c r="A70" s="47"/>
      <c r="B70" s="259"/>
      <c r="C70" s="259"/>
      <c r="D70" s="259"/>
      <c r="E70" s="259"/>
      <c r="F70" s="259"/>
      <c r="G70" s="259"/>
      <c r="H70" s="259"/>
      <c r="I70" s="259"/>
      <c r="J70" s="259"/>
      <c r="K70" s="259"/>
      <c r="L70" s="259"/>
      <c r="M70" s="259"/>
      <c r="N70" s="49"/>
      <c r="O70" s="49"/>
      <c r="P70" s="100"/>
      <c r="Q70" s="218" t="str">
        <f t="shared" si="1"/>
        <v/>
      </c>
      <c r="R70" s="212" t="str">
        <f>IF(A70="","",IF(AND(B70&gt;'1 - Quality Control'!Q$44,B70&lt;'1 - Quality Control'!R$44),1,0))</f>
        <v/>
      </c>
      <c r="S70" s="212" t="str">
        <f>IF(A70="","",SUM(IF(AND(C70&gt;'1 - Quality Control'!Q$57,C70&lt;'1 - Quality Control'!R$57),1,0)+IF(AND(D70&gt;'1 - Quality Control'!Q$54,D70&lt;'1 - Quality Control'!R$54),1,0)+IF(AND(E70&gt;'1 - Quality Control'!Q$55,E70&lt;'1 - Quality Control'!R$55),1,0)+IF(AND(F70&gt;'1 - Quality Control'!Q$56,F70&lt;'1 - Quality Control'!R$56),1,0)))</f>
        <v/>
      </c>
    </row>
    <row r="71" spans="1:19" s="210" customFormat="1" ht="14" x14ac:dyDescent="0.15">
      <c r="A71" s="47"/>
      <c r="B71" s="259"/>
      <c r="C71" s="259"/>
      <c r="D71" s="259"/>
      <c r="E71" s="259"/>
      <c r="F71" s="259"/>
      <c r="G71" s="259"/>
      <c r="H71" s="259"/>
      <c r="I71" s="259"/>
      <c r="J71" s="259"/>
      <c r="K71" s="259"/>
      <c r="L71" s="259"/>
      <c r="M71" s="259"/>
      <c r="N71" s="49"/>
      <c r="O71" s="49"/>
      <c r="P71" s="100"/>
      <c r="Q71" s="218" t="str">
        <f t="shared" si="1"/>
        <v/>
      </c>
      <c r="R71" s="212" t="str">
        <f>IF(A71="","",IF(AND(B71&gt;'1 - Quality Control'!Q$44,B71&lt;'1 - Quality Control'!R$44),1,0))</f>
        <v/>
      </c>
      <c r="S71" s="212" t="str">
        <f>IF(A71="","",SUM(IF(AND(C71&gt;'1 - Quality Control'!Q$57,C71&lt;'1 - Quality Control'!R$57),1,0)+IF(AND(D71&gt;'1 - Quality Control'!Q$54,D71&lt;'1 - Quality Control'!R$54),1,0)+IF(AND(E71&gt;'1 - Quality Control'!Q$55,E71&lt;'1 - Quality Control'!R$55),1,0)+IF(AND(F71&gt;'1 - Quality Control'!Q$56,F71&lt;'1 - Quality Control'!R$56),1,0)))</f>
        <v/>
      </c>
    </row>
    <row r="72" spans="1:19" s="210" customFormat="1" ht="14" x14ac:dyDescent="0.15">
      <c r="A72" s="47"/>
      <c r="B72" s="259"/>
      <c r="C72" s="259"/>
      <c r="D72" s="259"/>
      <c r="E72" s="259"/>
      <c r="F72" s="259"/>
      <c r="G72" s="259"/>
      <c r="H72" s="259"/>
      <c r="I72" s="259"/>
      <c r="J72" s="259"/>
      <c r="K72" s="259"/>
      <c r="L72" s="259"/>
      <c r="M72" s="259"/>
      <c r="N72" s="49"/>
      <c r="O72" s="49"/>
      <c r="P72" s="100"/>
      <c r="Q72" s="218" t="str">
        <f t="shared" si="1"/>
        <v/>
      </c>
      <c r="R72" s="212" t="str">
        <f>IF(A72="","",IF(AND(B72&gt;'1 - Quality Control'!Q$44,B72&lt;'1 - Quality Control'!R$44),1,0))</f>
        <v/>
      </c>
      <c r="S72" s="212" t="str">
        <f>IF(A72="","",SUM(IF(AND(C72&gt;'1 - Quality Control'!Q$57,C72&lt;'1 - Quality Control'!R$57),1,0)+IF(AND(D72&gt;'1 - Quality Control'!Q$54,D72&lt;'1 - Quality Control'!R$54),1,0)+IF(AND(E72&gt;'1 - Quality Control'!Q$55,E72&lt;'1 - Quality Control'!R$55),1,0)+IF(AND(F72&gt;'1 - Quality Control'!Q$56,F72&lt;'1 - Quality Control'!R$56),1,0)))</f>
        <v/>
      </c>
    </row>
    <row r="73" spans="1:19" s="210" customFormat="1" ht="14" x14ac:dyDescent="0.15">
      <c r="A73" s="47"/>
      <c r="B73" s="259"/>
      <c r="C73" s="259"/>
      <c r="D73" s="259"/>
      <c r="E73" s="259"/>
      <c r="F73" s="259"/>
      <c r="G73" s="259"/>
      <c r="H73" s="259"/>
      <c r="I73" s="259"/>
      <c r="J73" s="259"/>
      <c r="K73" s="259"/>
      <c r="L73" s="259"/>
      <c r="M73" s="259"/>
      <c r="N73" s="49"/>
      <c r="O73" s="49"/>
      <c r="P73" s="100"/>
      <c r="Q73" s="218" t="str">
        <f t="shared" ref="Q73:Q103" si="2">IF(A73="","",IF(AND(R73&lt;&gt;1,S73&lt;&gt;4),"Bead count outside range; bead fluorescence outside range.",IF(AND(R73=1,S73&lt;&gt;4),"Bead fluorescence outside range.",IF(AND(R73&lt;&gt;1,S73=4),"Bead count outside range.",""))))</f>
        <v/>
      </c>
      <c r="R73" s="212" t="str">
        <f>IF(A73="","",IF(AND(B73&gt;'1 - Quality Control'!Q$44,B73&lt;'1 - Quality Control'!R$44),1,0))</f>
        <v/>
      </c>
      <c r="S73" s="212" t="str">
        <f>IF(A73="","",SUM(IF(AND(C73&gt;'1 - Quality Control'!Q$57,C73&lt;'1 - Quality Control'!R$57),1,0)+IF(AND(D73&gt;'1 - Quality Control'!Q$54,D73&lt;'1 - Quality Control'!R$54),1,0)+IF(AND(E73&gt;'1 - Quality Control'!Q$55,E73&lt;'1 - Quality Control'!R$55),1,0)+IF(AND(F73&gt;'1 - Quality Control'!Q$56,F73&lt;'1 - Quality Control'!R$56),1,0)))</f>
        <v/>
      </c>
    </row>
    <row r="74" spans="1:19" s="210" customFormat="1" ht="14" x14ac:dyDescent="0.15">
      <c r="A74" s="47"/>
      <c r="B74" s="259"/>
      <c r="C74" s="259"/>
      <c r="D74" s="259"/>
      <c r="E74" s="259"/>
      <c r="F74" s="259"/>
      <c r="G74" s="259"/>
      <c r="H74" s="259"/>
      <c r="I74" s="259"/>
      <c r="J74" s="259"/>
      <c r="K74" s="259"/>
      <c r="L74" s="259"/>
      <c r="M74" s="259"/>
      <c r="N74" s="49"/>
      <c r="O74" s="49"/>
      <c r="P74" s="100"/>
      <c r="Q74" s="218" t="str">
        <f t="shared" si="2"/>
        <v/>
      </c>
      <c r="R74" s="212" t="str">
        <f>IF(A74="","",IF(AND(B74&gt;'1 - Quality Control'!Q$44,B74&lt;'1 - Quality Control'!R$44),1,0))</f>
        <v/>
      </c>
      <c r="S74" s="212" t="str">
        <f>IF(A74="","",SUM(IF(AND(C74&gt;'1 - Quality Control'!Q$57,C74&lt;'1 - Quality Control'!R$57),1,0)+IF(AND(D74&gt;'1 - Quality Control'!Q$54,D74&lt;'1 - Quality Control'!R$54),1,0)+IF(AND(E74&gt;'1 - Quality Control'!Q$55,E74&lt;'1 - Quality Control'!R$55),1,0)+IF(AND(F74&gt;'1 - Quality Control'!Q$56,F74&lt;'1 - Quality Control'!R$56),1,0)))</f>
        <v/>
      </c>
    </row>
    <row r="75" spans="1:19" s="210" customFormat="1" ht="14" x14ac:dyDescent="0.15">
      <c r="A75" s="47"/>
      <c r="B75" s="259"/>
      <c r="C75" s="259"/>
      <c r="D75" s="259"/>
      <c r="E75" s="259"/>
      <c r="F75" s="259"/>
      <c r="G75" s="259"/>
      <c r="H75" s="259"/>
      <c r="I75" s="259"/>
      <c r="J75" s="259"/>
      <c r="K75" s="259"/>
      <c r="L75" s="259"/>
      <c r="M75" s="259"/>
      <c r="N75" s="49"/>
      <c r="O75" s="49"/>
      <c r="P75" s="100"/>
      <c r="Q75" s="218" t="str">
        <f t="shared" si="2"/>
        <v/>
      </c>
      <c r="R75" s="212" t="str">
        <f>IF(A75="","",IF(AND(B75&gt;'1 - Quality Control'!Q$44,B75&lt;'1 - Quality Control'!R$44),1,0))</f>
        <v/>
      </c>
      <c r="S75" s="212" t="str">
        <f>IF(A75="","",SUM(IF(AND(C75&gt;'1 - Quality Control'!Q$57,C75&lt;'1 - Quality Control'!R$57),1,0)+IF(AND(D75&gt;'1 - Quality Control'!Q$54,D75&lt;'1 - Quality Control'!R$54),1,0)+IF(AND(E75&gt;'1 - Quality Control'!Q$55,E75&lt;'1 - Quality Control'!R$55),1,0)+IF(AND(F75&gt;'1 - Quality Control'!Q$56,F75&lt;'1 - Quality Control'!R$56),1,0)))</f>
        <v/>
      </c>
    </row>
    <row r="76" spans="1:19" s="210" customFormat="1" ht="14" x14ac:dyDescent="0.15">
      <c r="A76" s="47"/>
      <c r="B76" s="259"/>
      <c r="C76" s="259"/>
      <c r="D76" s="259"/>
      <c r="E76" s="259"/>
      <c r="F76" s="259"/>
      <c r="G76" s="259"/>
      <c r="H76" s="259"/>
      <c r="I76" s="259"/>
      <c r="J76" s="259"/>
      <c r="K76" s="259"/>
      <c r="L76" s="259"/>
      <c r="M76" s="259"/>
      <c r="N76" s="49"/>
      <c r="O76" s="49"/>
      <c r="P76" s="100"/>
      <c r="Q76" s="218" t="str">
        <f t="shared" si="2"/>
        <v/>
      </c>
      <c r="R76" s="212" t="str">
        <f>IF(A76="","",IF(AND(B76&gt;'1 - Quality Control'!Q$44,B76&lt;'1 - Quality Control'!R$44),1,0))</f>
        <v/>
      </c>
      <c r="S76" s="212" t="str">
        <f>IF(A76="","",SUM(IF(AND(C76&gt;'1 - Quality Control'!Q$57,C76&lt;'1 - Quality Control'!R$57),1,0)+IF(AND(D76&gt;'1 - Quality Control'!Q$54,D76&lt;'1 - Quality Control'!R$54),1,0)+IF(AND(E76&gt;'1 - Quality Control'!Q$55,E76&lt;'1 - Quality Control'!R$55),1,0)+IF(AND(F76&gt;'1 - Quality Control'!Q$56,F76&lt;'1 - Quality Control'!R$56),1,0)))</f>
        <v/>
      </c>
    </row>
    <row r="77" spans="1:19" s="210" customFormat="1" ht="14" x14ac:dyDescent="0.15">
      <c r="A77" s="47"/>
      <c r="B77" s="259"/>
      <c r="C77" s="259"/>
      <c r="D77" s="259"/>
      <c r="E77" s="259"/>
      <c r="F77" s="259"/>
      <c r="G77" s="259"/>
      <c r="H77" s="259"/>
      <c r="I77" s="259"/>
      <c r="J77" s="259"/>
      <c r="K77" s="259"/>
      <c r="L77" s="259"/>
      <c r="M77" s="259"/>
      <c r="N77" s="49"/>
      <c r="O77" s="49"/>
      <c r="P77" s="100"/>
      <c r="Q77" s="218" t="str">
        <f t="shared" si="2"/>
        <v/>
      </c>
      <c r="R77" s="212" t="str">
        <f>IF(A77="","",IF(AND(B77&gt;'1 - Quality Control'!Q$44,B77&lt;'1 - Quality Control'!R$44),1,0))</f>
        <v/>
      </c>
      <c r="S77" s="212" t="str">
        <f>IF(A77="","",SUM(IF(AND(C77&gt;'1 - Quality Control'!Q$57,C77&lt;'1 - Quality Control'!R$57),1,0)+IF(AND(D77&gt;'1 - Quality Control'!Q$54,D77&lt;'1 - Quality Control'!R$54),1,0)+IF(AND(E77&gt;'1 - Quality Control'!Q$55,E77&lt;'1 - Quality Control'!R$55),1,0)+IF(AND(F77&gt;'1 - Quality Control'!Q$56,F77&lt;'1 - Quality Control'!R$56),1,0)))</f>
        <v/>
      </c>
    </row>
    <row r="78" spans="1:19" s="210" customFormat="1" ht="14" x14ac:dyDescent="0.15">
      <c r="A78" s="47"/>
      <c r="B78" s="259"/>
      <c r="C78" s="259"/>
      <c r="D78" s="259"/>
      <c r="E78" s="259"/>
      <c r="F78" s="259"/>
      <c r="G78" s="259"/>
      <c r="H78" s="259"/>
      <c r="I78" s="259"/>
      <c r="J78" s="259"/>
      <c r="K78" s="259"/>
      <c r="L78" s="259"/>
      <c r="M78" s="259"/>
      <c r="N78" s="49"/>
      <c r="O78" s="49"/>
      <c r="P78" s="100"/>
      <c r="Q78" s="218" t="str">
        <f t="shared" si="2"/>
        <v/>
      </c>
      <c r="R78" s="212" t="str">
        <f>IF(A78="","",IF(AND(B78&gt;'1 - Quality Control'!Q$44,B78&lt;'1 - Quality Control'!R$44),1,0))</f>
        <v/>
      </c>
      <c r="S78" s="212" t="str">
        <f>IF(A78="","",SUM(IF(AND(C78&gt;'1 - Quality Control'!Q$57,C78&lt;'1 - Quality Control'!R$57),1,0)+IF(AND(D78&gt;'1 - Quality Control'!Q$54,D78&lt;'1 - Quality Control'!R$54),1,0)+IF(AND(E78&gt;'1 - Quality Control'!Q$55,E78&lt;'1 - Quality Control'!R$55),1,0)+IF(AND(F78&gt;'1 - Quality Control'!Q$56,F78&lt;'1 - Quality Control'!R$56),1,0)))</f>
        <v/>
      </c>
    </row>
    <row r="79" spans="1:19" s="210" customFormat="1" ht="14" x14ac:dyDescent="0.15">
      <c r="A79" s="47"/>
      <c r="B79" s="259"/>
      <c r="C79" s="259"/>
      <c r="D79" s="259"/>
      <c r="E79" s="259"/>
      <c r="F79" s="259"/>
      <c r="G79" s="259"/>
      <c r="H79" s="259"/>
      <c r="I79" s="259"/>
      <c r="J79" s="259"/>
      <c r="K79" s="259"/>
      <c r="L79" s="259"/>
      <c r="M79" s="259"/>
      <c r="N79" s="49"/>
      <c r="O79" s="49"/>
      <c r="P79" s="100"/>
      <c r="Q79" s="218" t="str">
        <f t="shared" si="2"/>
        <v/>
      </c>
      <c r="R79" s="212" t="str">
        <f>IF(A79="","",IF(AND(B79&gt;'1 - Quality Control'!Q$44,B79&lt;'1 - Quality Control'!R$44),1,0))</f>
        <v/>
      </c>
      <c r="S79" s="212" t="str">
        <f>IF(A79="","",SUM(IF(AND(C79&gt;'1 - Quality Control'!Q$57,C79&lt;'1 - Quality Control'!R$57),1,0)+IF(AND(D79&gt;'1 - Quality Control'!Q$54,D79&lt;'1 - Quality Control'!R$54),1,0)+IF(AND(E79&gt;'1 - Quality Control'!Q$55,E79&lt;'1 - Quality Control'!R$55),1,0)+IF(AND(F79&gt;'1 - Quality Control'!Q$56,F79&lt;'1 - Quality Control'!R$56),1,0)))</f>
        <v/>
      </c>
    </row>
    <row r="80" spans="1:19" s="210" customFormat="1" ht="14" x14ac:dyDescent="0.15">
      <c r="A80" s="47"/>
      <c r="B80" s="259"/>
      <c r="C80" s="259"/>
      <c r="D80" s="259"/>
      <c r="E80" s="259"/>
      <c r="F80" s="259"/>
      <c r="G80" s="259"/>
      <c r="H80" s="259"/>
      <c r="I80" s="259"/>
      <c r="J80" s="259"/>
      <c r="K80" s="259"/>
      <c r="L80" s="259"/>
      <c r="M80" s="259"/>
      <c r="N80" s="49"/>
      <c r="O80" s="49"/>
      <c r="P80" s="100"/>
      <c r="Q80" s="218" t="str">
        <f t="shared" si="2"/>
        <v/>
      </c>
      <c r="R80" s="212" t="str">
        <f>IF(A80="","",IF(AND(B80&gt;'1 - Quality Control'!Q$44,B80&lt;'1 - Quality Control'!R$44),1,0))</f>
        <v/>
      </c>
      <c r="S80" s="212" t="str">
        <f>IF(A80="","",SUM(IF(AND(C80&gt;'1 - Quality Control'!Q$57,C80&lt;'1 - Quality Control'!R$57),1,0)+IF(AND(D80&gt;'1 - Quality Control'!Q$54,D80&lt;'1 - Quality Control'!R$54),1,0)+IF(AND(E80&gt;'1 - Quality Control'!Q$55,E80&lt;'1 - Quality Control'!R$55),1,0)+IF(AND(F80&gt;'1 - Quality Control'!Q$56,F80&lt;'1 - Quality Control'!R$56),1,0)))</f>
        <v/>
      </c>
    </row>
    <row r="81" spans="1:19" s="210" customFormat="1" ht="14" x14ac:dyDescent="0.15">
      <c r="A81" s="47"/>
      <c r="B81" s="259"/>
      <c r="C81" s="259"/>
      <c r="D81" s="259"/>
      <c r="E81" s="259"/>
      <c r="F81" s="259"/>
      <c r="G81" s="259"/>
      <c r="H81" s="259"/>
      <c r="I81" s="259"/>
      <c r="J81" s="259"/>
      <c r="K81" s="259"/>
      <c r="L81" s="259"/>
      <c r="M81" s="259"/>
      <c r="N81" s="49"/>
      <c r="O81" s="49"/>
      <c r="P81" s="100"/>
      <c r="Q81" s="218" t="str">
        <f t="shared" si="2"/>
        <v/>
      </c>
      <c r="R81" s="212" t="str">
        <f>IF(A81="","",IF(AND(B81&gt;'1 - Quality Control'!Q$44,B81&lt;'1 - Quality Control'!R$44),1,0))</f>
        <v/>
      </c>
      <c r="S81" s="212" t="str">
        <f>IF(A81="","",SUM(IF(AND(C81&gt;'1 - Quality Control'!Q$57,C81&lt;'1 - Quality Control'!R$57),1,0)+IF(AND(D81&gt;'1 - Quality Control'!Q$54,D81&lt;'1 - Quality Control'!R$54),1,0)+IF(AND(E81&gt;'1 - Quality Control'!Q$55,E81&lt;'1 - Quality Control'!R$55),1,0)+IF(AND(F81&gt;'1 - Quality Control'!Q$56,F81&lt;'1 - Quality Control'!R$56),1,0)))</f>
        <v/>
      </c>
    </row>
    <row r="82" spans="1:19" s="210" customFormat="1" ht="14" x14ac:dyDescent="0.15">
      <c r="A82" s="47"/>
      <c r="B82" s="259"/>
      <c r="C82" s="259"/>
      <c r="D82" s="259"/>
      <c r="E82" s="259"/>
      <c r="F82" s="259"/>
      <c r="G82" s="259"/>
      <c r="H82" s="259"/>
      <c r="I82" s="259"/>
      <c r="J82" s="259"/>
      <c r="K82" s="259"/>
      <c r="L82" s="259"/>
      <c r="M82" s="259"/>
      <c r="N82" s="49"/>
      <c r="O82" s="49"/>
      <c r="P82" s="100"/>
      <c r="Q82" s="218" t="str">
        <f t="shared" si="2"/>
        <v/>
      </c>
      <c r="R82" s="212" t="str">
        <f>IF(A82="","",IF(AND(B82&gt;'1 - Quality Control'!Q$44,B82&lt;'1 - Quality Control'!R$44),1,0))</f>
        <v/>
      </c>
      <c r="S82" s="212" t="str">
        <f>IF(A82="","",SUM(IF(AND(C82&gt;'1 - Quality Control'!Q$57,C82&lt;'1 - Quality Control'!R$57),1,0)+IF(AND(D82&gt;'1 - Quality Control'!Q$54,D82&lt;'1 - Quality Control'!R$54),1,0)+IF(AND(E82&gt;'1 - Quality Control'!Q$55,E82&lt;'1 - Quality Control'!R$55),1,0)+IF(AND(F82&gt;'1 - Quality Control'!Q$56,F82&lt;'1 - Quality Control'!R$56),1,0)))</f>
        <v/>
      </c>
    </row>
    <row r="83" spans="1:19" s="210" customFormat="1" ht="14" x14ac:dyDescent="0.15">
      <c r="A83" s="47"/>
      <c r="B83" s="259"/>
      <c r="C83" s="259"/>
      <c r="D83" s="259"/>
      <c r="E83" s="259"/>
      <c r="F83" s="259"/>
      <c r="G83" s="259"/>
      <c r="H83" s="259"/>
      <c r="I83" s="259"/>
      <c r="J83" s="259"/>
      <c r="K83" s="259"/>
      <c r="L83" s="259"/>
      <c r="M83" s="259"/>
      <c r="N83" s="49"/>
      <c r="O83" s="49"/>
      <c r="P83" s="100"/>
      <c r="Q83" s="218" t="str">
        <f t="shared" si="2"/>
        <v/>
      </c>
      <c r="R83" s="212" t="str">
        <f>IF(A83="","",IF(AND(B83&gt;'1 - Quality Control'!Q$44,B83&lt;'1 - Quality Control'!R$44),1,0))</f>
        <v/>
      </c>
      <c r="S83" s="212" t="str">
        <f>IF(A83="","",SUM(IF(AND(C83&gt;'1 - Quality Control'!Q$57,C83&lt;'1 - Quality Control'!R$57),1,0)+IF(AND(D83&gt;'1 - Quality Control'!Q$54,D83&lt;'1 - Quality Control'!R$54),1,0)+IF(AND(E83&gt;'1 - Quality Control'!Q$55,E83&lt;'1 - Quality Control'!R$55),1,0)+IF(AND(F83&gt;'1 - Quality Control'!Q$56,F83&lt;'1 - Quality Control'!R$56),1,0)))</f>
        <v/>
      </c>
    </row>
    <row r="84" spans="1:19" s="210" customFormat="1" ht="14" x14ac:dyDescent="0.15">
      <c r="A84" s="47"/>
      <c r="B84" s="259"/>
      <c r="C84" s="259"/>
      <c r="D84" s="259"/>
      <c r="E84" s="259"/>
      <c r="F84" s="259"/>
      <c r="G84" s="259"/>
      <c r="H84" s="259"/>
      <c r="I84" s="259"/>
      <c r="J84" s="259"/>
      <c r="K84" s="259"/>
      <c r="L84" s="259"/>
      <c r="M84" s="259"/>
      <c r="N84" s="49"/>
      <c r="O84" s="49"/>
      <c r="P84" s="100"/>
      <c r="Q84" s="218" t="str">
        <f t="shared" si="2"/>
        <v/>
      </c>
      <c r="R84" s="212" t="str">
        <f>IF(A84="","",IF(AND(B84&gt;'1 - Quality Control'!Q$44,B84&lt;'1 - Quality Control'!R$44),1,0))</f>
        <v/>
      </c>
      <c r="S84" s="212" t="str">
        <f>IF(A84="","",SUM(IF(AND(C84&gt;'1 - Quality Control'!Q$57,C84&lt;'1 - Quality Control'!R$57),1,0)+IF(AND(D84&gt;'1 - Quality Control'!Q$54,D84&lt;'1 - Quality Control'!R$54),1,0)+IF(AND(E84&gt;'1 - Quality Control'!Q$55,E84&lt;'1 - Quality Control'!R$55),1,0)+IF(AND(F84&gt;'1 - Quality Control'!Q$56,F84&lt;'1 - Quality Control'!R$56),1,0)))</f>
        <v/>
      </c>
    </row>
    <row r="85" spans="1:19" s="210" customFormat="1" ht="14" x14ac:dyDescent="0.15">
      <c r="A85" s="47"/>
      <c r="B85" s="259"/>
      <c r="C85" s="259"/>
      <c r="D85" s="259"/>
      <c r="E85" s="259"/>
      <c r="F85" s="259"/>
      <c r="G85" s="259"/>
      <c r="H85" s="259"/>
      <c r="I85" s="259"/>
      <c r="J85" s="259"/>
      <c r="K85" s="259"/>
      <c r="L85" s="259"/>
      <c r="M85" s="259"/>
      <c r="N85" s="49"/>
      <c r="O85" s="49"/>
      <c r="P85" s="100"/>
      <c r="Q85" s="218" t="str">
        <f t="shared" si="2"/>
        <v/>
      </c>
      <c r="R85" s="212" t="str">
        <f>IF(A85="","",IF(AND(B85&gt;'1 - Quality Control'!Q$44,B85&lt;'1 - Quality Control'!R$44),1,0))</f>
        <v/>
      </c>
      <c r="S85" s="212" t="str">
        <f>IF(A85="","",SUM(IF(AND(C85&gt;'1 - Quality Control'!Q$57,C85&lt;'1 - Quality Control'!R$57),1,0)+IF(AND(D85&gt;'1 - Quality Control'!Q$54,D85&lt;'1 - Quality Control'!R$54),1,0)+IF(AND(E85&gt;'1 - Quality Control'!Q$55,E85&lt;'1 - Quality Control'!R$55),1,0)+IF(AND(F85&gt;'1 - Quality Control'!Q$56,F85&lt;'1 - Quality Control'!R$56),1,0)))</f>
        <v/>
      </c>
    </row>
    <row r="86" spans="1:19" s="210" customFormat="1" ht="14" x14ac:dyDescent="0.15">
      <c r="A86" s="47"/>
      <c r="B86" s="259"/>
      <c r="C86" s="259"/>
      <c r="D86" s="259"/>
      <c r="E86" s="259"/>
      <c r="F86" s="259"/>
      <c r="G86" s="259"/>
      <c r="H86" s="259"/>
      <c r="I86" s="259"/>
      <c r="J86" s="259"/>
      <c r="K86" s="259"/>
      <c r="L86" s="259"/>
      <c r="M86" s="259"/>
      <c r="N86" s="49"/>
      <c r="O86" s="49"/>
      <c r="P86" s="100"/>
      <c r="Q86" s="218" t="str">
        <f t="shared" si="2"/>
        <v/>
      </c>
      <c r="R86" s="212" t="str">
        <f>IF(A86="","",IF(AND(B86&gt;'1 - Quality Control'!Q$44,B86&lt;'1 - Quality Control'!R$44),1,0))</f>
        <v/>
      </c>
      <c r="S86" s="212" t="str">
        <f>IF(A86="","",SUM(IF(AND(C86&gt;'1 - Quality Control'!Q$57,C86&lt;'1 - Quality Control'!R$57),1,0)+IF(AND(D86&gt;'1 - Quality Control'!Q$54,D86&lt;'1 - Quality Control'!R$54),1,0)+IF(AND(E86&gt;'1 - Quality Control'!Q$55,E86&lt;'1 - Quality Control'!R$55),1,0)+IF(AND(F86&gt;'1 - Quality Control'!Q$56,F86&lt;'1 - Quality Control'!R$56),1,0)))</f>
        <v/>
      </c>
    </row>
    <row r="87" spans="1:19" s="210" customFormat="1" ht="14" x14ac:dyDescent="0.15">
      <c r="A87" s="47"/>
      <c r="B87" s="259"/>
      <c r="C87" s="259"/>
      <c r="D87" s="259"/>
      <c r="E87" s="259"/>
      <c r="F87" s="259"/>
      <c r="G87" s="259"/>
      <c r="H87" s="259"/>
      <c r="I87" s="259"/>
      <c r="J87" s="259"/>
      <c r="K87" s="259"/>
      <c r="L87" s="259"/>
      <c r="M87" s="259"/>
      <c r="N87" s="49"/>
      <c r="O87" s="49"/>
      <c r="P87" s="100"/>
      <c r="Q87" s="218" t="str">
        <f t="shared" si="2"/>
        <v/>
      </c>
      <c r="R87" s="212" t="str">
        <f>IF(A87="","",IF(AND(B87&gt;'1 - Quality Control'!Q$44,B87&lt;'1 - Quality Control'!R$44),1,0))</f>
        <v/>
      </c>
      <c r="S87" s="212" t="str">
        <f>IF(A87="","",SUM(IF(AND(C87&gt;'1 - Quality Control'!Q$57,C87&lt;'1 - Quality Control'!R$57),1,0)+IF(AND(D87&gt;'1 - Quality Control'!Q$54,D87&lt;'1 - Quality Control'!R$54),1,0)+IF(AND(E87&gt;'1 - Quality Control'!Q$55,E87&lt;'1 - Quality Control'!R$55),1,0)+IF(AND(F87&gt;'1 - Quality Control'!Q$56,F87&lt;'1 - Quality Control'!R$56),1,0)))</f>
        <v/>
      </c>
    </row>
    <row r="88" spans="1:19" s="210" customFormat="1" ht="14" x14ac:dyDescent="0.15">
      <c r="A88" s="47"/>
      <c r="B88" s="259"/>
      <c r="C88" s="259"/>
      <c r="D88" s="259"/>
      <c r="E88" s="259"/>
      <c r="F88" s="259"/>
      <c r="G88" s="259"/>
      <c r="H88" s="259"/>
      <c r="I88" s="259"/>
      <c r="J88" s="259"/>
      <c r="K88" s="259"/>
      <c r="L88" s="259"/>
      <c r="M88" s="259"/>
      <c r="N88" s="49"/>
      <c r="O88" s="49"/>
      <c r="P88" s="100"/>
      <c r="Q88" s="218" t="str">
        <f t="shared" si="2"/>
        <v/>
      </c>
      <c r="R88" s="212" t="str">
        <f>IF(A88="","",IF(AND(B88&gt;'1 - Quality Control'!Q$44,B88&lt;'1 - Quality Control'!R$44),1,0))</f>
        <v/>
      </c>
      <c r="S88" s="212" t="str">
        <f>IF(A88="","",SUM(IF(AND(C88&gt;'1 - Quality Control'!Q$57,C88&lt;'1 - Quality Control'!R$57),1,0)+IF(AND(D88&gt;'1 - Quality Control'!Q$54,D88&lt;'1 - Quality Control'!R$54),1,0)+IF(AND(E88&gt;'1 - Quality Control'!Q$55,E88&lt;'1 - Quality Control'!R$55),1,0)+IF(AND(F88&gt;'1 - Quality Control'!Q$56,F88&lt;'1 - Quality Control'!R$56),1,0)))</f>
        <v/>
      </c>
    </row>
    <row r="89" spans="1:19" s="210" customFormat="1" ht="14" x14ac:dyDescent="0.15">
      <c r="A89" s="47"/>
      <c r="B89" s="259"/>
      <c r="C89" s="259"/>
      <c r="D89" s="259"/>
      <c r="E89" s="259"/>
      <c r="F89" s="259"/>
      <c r="G89" s="259"/>
      <c r="H89" s="259"/>
      <c r="I89" s="259"/>
      <c r="J89" s="259"/>
      <c r="K89" s="259"/>
      <c r="L89" s="259"/>
      <c r="M89" s="259"/>
      <c r="N89" s="49"/>
      <c r="O89" s="49"/>
      <c r="P89" s="100"/>
      <c r="Q89" s="218" t="str">
        <f t="shared" si="2"/>
        <v/>
      </c>
      <c r="R89" s="212" t="str">
        <f>IF(A89="","",IF(AND(B89&gt;'1 - Quality Control'!Q$44,B89&lt;'1 - Quality Control'!R$44),1,0))</f>
        <v/>
      </c>
      <c r="S89" s="212" t="str">
        <f>IF(A89="","",SUM(IF(AND(C89&gt;'1 - Quality Control'!Q$57,C89&lt;'1 - Quality Control'!R$57),1,0)+IF(AND(D89&gt;'1 - Quality Control'!Q$54,D89&lt;'1 - Quality Control'!R$54),1,0)+IF(AND(E89&gt;'1 - Quality Control'!Q$55,E89&lt;'1 - Quality Control'!R$55),1,0)+IF(AND(F89&gt;'1 - Quality Control'!Q$56,F89&lt;'1 - Quality Control'!R$56),1,0)))</f>
        <v/>
      </c>
    </row>
    <row r="90" spans="1:19" s="210" customFormat="1" ht="14" x14ac:dyDescent="0.15">
      <c r="A90" s="47"/>
      <c r="B90" s="259"/>
      <c r="C90" s="259"/>
      <c r="D90" s="259"/>
      <c r="E90" s="259"/>
      <c r="F90" s="259"/>
      <c r="G90" s="259"/>
      <c r="H90" s="259"/>
      <c r="I90" s="259"/>
      <c r="J90" s="259"/>
      <c r="K90" s="259"/>
      <c r="L90" s="259"/>
      <c r="M90" s="259"/>
      <c r="N90" s="49"/>
      <c r="O90" s="49"/>
      <c r="P90" s="100"/>
      <c r="Q90" s="218" t="str">
        <f t="shared" si="2"/>
        <v/>
      </c>
      <c r="R90" s="212" t="str">
        <f>IF(A90="","",IF(AND(B90&gt;'1 - Quality Control'!Q$44,B90&lt;'1 - Quality Control'!R$44),1,0))</f>
        <v/>
      </c>
      <c r="S90" s="212" t="str">
        <f>IF(A90="","",SUM(IF(AND(C90&gt;'1 - Quality Control'!Q$57,C90&lt;'1 - Quality Control'!R$57),1,0)+IF(AND(D90&gt;'1 - Quality Control'!Q$54,D90&lt;'1 - Quality Control'!R$54),1,0)+IF(AND(E90&gt;'1 - Quality Control'!Q$55,E90&lt;'1 - Quality Control'!R$55),1,0)+IF(AND(F90&gt;'1 - Quality Control'!Q$56,F90&lt;'1 - Quality Control'!R$56),1,0)))</f>
        <v/>
      </c>
    </row>
    <row r="91" spans="1:19" s="210" customFormat="1" ht="14" x14ac:dyDescent="0.15">
      <c r="A91" s="47"/>
      <c r="B91" s="259"/>
      <c r="C91" s="259"/>
      <c r="D91" s="259"/>
      <c r="E91" s="259"/>
      <c r="F91" s="259"/>
      <c r="G91" s="259"/>
      <c r="H91" s="259"/>
      <c r="I91" s="259"/>
      <c r="J91" s="259"/>
      <c r="K91" s="259"/>
      <c r="L91" s="259"/>
      <c r="M91" s="259"/>
      <c r="N91" s="49"/>
      <c r="O91" s="49"/>
      <c r="P91" s="100"/>
      <c r="Q91" s="218" t="str">
        <f t="shared" si="2"/>
        <v/>
      </c>
      <c r="R91" s="212" t="str">
        <f>IF(A91="","",IF(AND(B91&gt;'1 - Quality Control'!Q$44,B91&lt;'1 - Quality Control'!R$44),1,0))</f>
        <v/>
      </c>
      <c r="S91" s="212" t="str">
        <f>IF(A91="","",SUM(IF(AND(C91&gt;'1 - Quality Control'!Q$57,C91&lt;'1 - Quality Control'!R$57),1,0)+IF(AND(D91&gt;'1 - Quality Control'!Q$54,D91&lt;'1 - Quality Control'!R$54),1,0)+IF(AND(E91&gt;'1 - Quality Control'!Q$55,E91&lt;'1 - Quality Control'!R$55),1,0)+IF(AND(F91&gt;'1 - Quality Control'!Q$56,F91&lt;'1 - Quality Control'!R$56),1,0)))</f>
        <v/>
      </c>
    </row>
    <row r="92" spans="1:19" s="210" customFormat="1" ht="14" x14ac:dyDescent="0.15">
      <c r="A92" s="47"/>
      <c r="B92" s="259"/>
      <c r="C92" s="259"/>
      <c r="D92" s="259"/>
      <c r="E92" s="259"/>
      <c r="F92" s="259"/>
      <c r="G92" s="259"/>
      <c r="H92" s="259"/>
      <c r="I92" s="259"/>
      <c r="J92" s="259"/>
      <c r="K92" s="259"/>
      <c r="L92" s="259"/>
      <c r="M92" s="259"/>
      <c r="N92" s="49"/>
      <c r="O92" s="49"/>
      <c r="P92" s="100"/>
      <c r="Q92" s="218" t="str">
        <f t="shared" si="2"/>
        <v/>
      </c>
      <c r="R92" s="212" t="str">
        <f>IF(A92="","",IF(AND(B92&gt;'1 - Quality Control'!Q$44,B92&lt;'1 - Quality Control'!R$44),1,0))</f>
        <v/>
      </c>
      <c r="S92" s="212" t="str">
        <f>IF(A92="","",SUM(IF(AND(C92&gt;'1 - Quality Control'!Q$57,C92&lt;'1 - Quality Control'!R$57),1,0)+IF(AND(D92&gt;'1 - Quality Control'!Q$54,D92&lt;'1 - Quality Control'!R$54),1,0)+IF(AND(E92&gt;'1 - Quality Control'!Q$55,E92&lt;'1 - Quality Control'!R$55),1,0)+IF(AND(F92&gt;'1 - Quality Control'!Q$56,F92&lt;'1 - Quality Control'!R$56),1,0)))</f>
        <v/>
      </c>
    </row>
    <row r="93" spans="1:19" s="210" customFormat="1" ht="14" x14ac:dyDescent="0.15">
      <c r="A93" s="47"/>
      <c r="B93" s="259"/>
      <c r="C93" s="259"/>
      <c r="D93" s="259"/>
      <c r="E93" s="259"/>
      <c r="F93" s="259"/>
      <c r="G93" s="259"/>
      <c r="H93" s="259"/>
      <c r="I93" s="259"/>
      <c r="J93" s="259"/>
      <c r="K93" s="259"/>
      <c r="L93" s="259"/>
      <c r="M93" s="259"/>
      <c r="N93" s="49"/>
      <c r="O93" s="49"/>
      <c r="P93" s="100"/>
      <c r="Q93" s="218" t="str">
        <f t="shared" si="2"/>
        <v/>
      </c>
      <c r="R93" s="212" t="str">
        <f>IF(A93="","",IF(AND(B93&gt;'1 - Quality Control'!Q$44,B93&lt;'1 - Quality Control'!R$44),1,0))</f>
        <v/>
      </c>
      <c r="S93" s="212" t="str">
        <f>IF(A93="","",SUM(IF(AND(C93&gt;'1 - Quality Control'!Q$57,C93&lt;'1 - Quality Control'!R$57),1,0)+IF(AND(D93&gt;'1 - Quality Control'!Q$54,D93&lt;'1 - Quality Control'!R$54),1,0)+IF(AND(E93&gt;'1 - Quality Control'!Q$55,E93&lt;'1 - Quality Control'!R$55),1,0)+IF(AND(F93&gt;'1 - Quality Control'!Q$56,F93&lt;'1 - Quality Control'!R$56),1,0)))</f>
        <v/>
      </c>
    </row>
    <row r="94" spans="1:19" s="210" customFormat="1" ht="14" x14ac:dyDescent="0.15">
      <c r="A94" s="47"/>
      <c r="B94" s="259"/>
      <c r="C94" s="259"/>
      <c r="D94" s="259"/>
      <c r="E94" s="259"/>
      <c r="F94" s="259"/>
      <c r="G94" s="259"/>
      <c r="H94" s="259"/>
      <c r="I94" s="259"/>
      <c r="J94" s="259"/>
      <c r="K94" s="259"/>
      <c r="L94" s="259"/>
      <c r="M94" s="259"/>
      <c r="N94" s="49"/>
      <c r="O94" s="49"/>
      <c r="P94" s="100"/>
      <c r="Q94" s="218" t="str">
        <f t="shared" si="2"/>
        <v/>
      </c>
      <c r="R94" s="212" t="str">
        <f>IF(A94="","",IF(AND(B94&gt;'1 - Quality Control'!Q$44,B94&lt;'1 - Quality Control'!R$44),1,0))</f>
        <v/>
      </c>
      <c r="S94" s="212" t="str">
        <f>IF(A94="","",SUM(IF(AND(C94&gt;'1 - Quality Control'!Q$57,C94&lt;'1 - Quality Control'!R$57),1,0)+IF(AND(D94&gt;'1 - Quality Control'!Q$54,D94&lt;'1 - Quality Control'!R$54),1,0)+IF(AND(E94&gt;'1 - Quality Control'!Q$55,E94&lt;'1 - Quality Control'!R$55),1,0)+IF(AND(F94&gt;'1 - Quality Control'!Q$56,F94&lt;'1 - Quality Control'!R$56),1,0)))</f>
        <v/>
      </c>
    </row>
    <row r="95" spans="1:19" s="210" customFormat="1" ht="14" x14ac:dyDescent="0.15">
      <c r="A95" s="47"/>
      <c r="B95" s="259"/>
      <c r="C95" s="259"/>
      <c r="D95" s="259"/>
      <c r="E95" s="259"/>
      <c r="F95" s="259"/>
      <c r="G95" s="259"/>
      <c r="H95" s="259"/>
      <c r="I95" s="259"/>
      <c r="J95" s="259"/>
      <c r="K95" s="259"/>
      <c r="L95" s="259"/>
      <c r="M95" s="259"/>
      <c r="N95" s="49"/>
      <c r="O95" s="49"/>
      <c r="P95" s="100"/>
      <c r="Q95" s="218" t="str">
        <f t="shared" si="2"/>
        <v/>
      </c>
      <c r="R95" s="212" t="str">
        <f>IF(A95="","",IF(AND(B95&gt;'1 - Quality Control'!Q$44,B95&lt;'1 - Quality Control'!R$44),1,0))</f>
        <v/>
      </c>
      <c r="S95" s="212" t="str">
        <f>IF(A95="","",SUM(IF(AND(C95&gt;'1 - Quality Control'!Q$57,C95&lt;'1 - Quality Control'!R$57),1,0)+IF(AND(D95&gt;'1 - Quality Control'!Q$54,D95&lt;'1 - Quality Control'!R$54),1,0)+IF(AND(E95&gt;'1 - Quality Control'!Q$55,E95&lt;'1 - Quality Control'!R$55),1,0)+IF(AND(F95&gt;'1 - Quality Control'!Q$56,F95&lt;'1 - Quality Control'!R$56),1,0)))</f>
        <v/>
      </c>
    </row>
    <row r="96" spans="1:19" s="210" customFormat="1" ht="14" x14ac:dyDescent="0.15">
      <c r="A96" s="47"/>
      <c r="B96" s="259"/>
      <c r="C96" s="259"/>
      <c r="D96" s="259"/>
      <c r="E96" s="259"/>
      <c r="F96" s="259"/>
      <c r="G96" s="259"/>
      <c r="H96" s="259"/>
      <c r="I96" s="259"/>
      <c r="J96" s="259"/>
      <c r="K96" s="259"/>
      <c r="L96" s="259"/>
      <c r="M96" s="259"/>
      <c r="N96" s="49"/>
      <c r="O96" s="49"/>
      <c r="P96" s="100"/>
      <c r="Q96" s="218" t="str">
        <f t="shared" si="2"/>
        <v/>
      </c>
      <c r="R96" s="212" t="str">
        <f>IF(A96="","",IF(AND(B96&gt;'1 - Quality Control'!Q$44,B96&lt;'1 - Quality Control'!R$44),1,0))</f>
        <v/>
      </c>
      <c r="S96" s="212" t="str">
        <f>IF(A96="","",SUM(IF(AND(C96&gt;'1 - Quality Control'!Q$57,C96&lt;'1 - Quality Control'!R$57),1,0)+IF(AND(D96&gt;'1 - Quality Control'!Q$54,D96&lt;'1 - Quality Control'!R$54),1,0)+IF(AND(E96&gt;'1 - Quality Control'!Q$55,E96&lt;'1 - Quality Control'!R$55),1,0)+IF(AND(F96&gt;'1 - Quality Control'!Q$56,F96&lt;'1 - Quality Control'!R$56),1,0)))</f>
        <v/>
      </c>
    </row>
    <row r="97" spans="1:19" s="210" customFormat="1" ht="14" x14ac:dyDescent="0.15">
      <c r="A97" s="47"/>
      <c r="B97" s="259"/>
      <c r="C97" s="259"/>
      <c r="D97" s="259"/>
      <c r="E97" s="259"/>
      <c r="F97" s="259"/>
      <c r="G97" s="259"/>
      <c r="H97" s="259"/>
      <c r="I97" s="259"/>
      <c r="J97" s="259"/>
      <c r="K97" s="259"/>
      <c r="L97" s="259"/>
      <c r="M97" s="259"/>
      <c r="N97" s="49"/>
      <c r="O97" s="49"/>
      <c r="P97" s="100"/>
      <c r="Q97" s="218" t="str">
        <f t="shared" si="2"/>
        <v/>
      </c>
      <c r="R97" s="212" t="str">
        <f>IF(A97="","",IF(AND(B97&gt;'1 - Quality Control'!Q$44,B97&lt;'1 - Quality Control'!R$44),1,0))</f>
        <v/>
      </c>
      <c r="S97" s="212" t="str">
        <f>IF(A97="","",SUM(IF(AND(C97&gt;'1 - Quality Control'!Q$57,C97&lt;'1 - Quality Control'!R$57),1,0)+IF(AND(D97&gt;'1 - Quality Control'!Q$54,D97&lt;'1 - Quality Control'!R$54),1,0)+IF(AND(E97&gt;'1 - Quality Control'!Q$55,E97&lt;'1 - Quality Control'!R$55),1,0)+IF(AND(F97&gt;'1 - Quality Control'!Q$56,F97&lt;'1 - Quality Control'!R$56),1,0)))</f>
        <v/>
      </c>
    </row>
    <row r="98" spans="1:19" s="210" customFormat="1" ht="14" x14ac:dyDescent="0.15">
      <c r="A98" s="47"/>
      <c r="B98" s="259"/>
      <c r="C98" s="259"/>
      <c r="D98" s="259"/>
      <c r="E98" s="259"/>
      <c r="F98" s="259"/>
      <c r="G98" s="259"/>
      <c r="H98" s="259"/>
      <c r="I98" s="259"/>
      <c r="J98" s="259"/>
      <c r="K98" s="259"/>
      <c r="L98" s="259"/>
      <c r="M98" s="259"/>
      <c r="N98" s="49"/>
      <c r="O98" s="49"/>
      <c r="P98" s="100"/>
      <c r="Q98" s="218" t="str">
        <f t="shared" si="2"/>
        <v/>
      </c>
      <c r="R98" s="212" t="str">
        <f>IF(A98="","",IF(AND(B98&gt;'1 - Quality Control'!Q$44,B98&lt;'1 - Quality Control'!R$44),1,0))</f>
        <v/>
      </c>
      <c r="S98" s="212" t="str">
        <f>IF(A98="","",SUM(IF(AND(C98&gt;'1 - Quality Control'!Q$57,C98&lt;'1 - Quality Control'!R$57),1,0)+IF(AND(D98&gt;'1 - Quality Control'!Q$54,D98&lt;'1 - Quality Control'!R$54),1,0)+IF(AND(E98&gt;'1 - Quality Control'!Q$55,E98&lt;'1 - Quality Control'!R$55),1,0)+IF(AND(F98&gt;'1 - Quality Control'!Q$56,F98&lt;'1 - Quality Control'!R$56),1,0)))</f>
        <v/>
      </c>
    </row>
    <row r="99" spans="1:19" s="210" customFormat="1" ht="14" x14ac:dyDescent="0.15">
      <c r="A99" s="47"/>
      <c r="B99" s="259"/>
      <c r="C99" s="259"/>
      <c r="D99" s="259"/>
      <c r="E99" s="259"/>
      <c r="F99" s="259"/>
      <c r="G99" s="259"/>
      <c r="H99" s="259"/>
      <c r="I99" s="259"/>
      <c r="J99" s="259"/>
      <c r="K99" s="259"/>
      <c r="L99" s="259"/>
      <c r="M99" s="259"/>
      <c r="N99" s="49"/>
      <c r="O99" s="49"/>
      <c r="P99" s="100"/>
      <c r="Q99" s="218" t="str">
        <f t="shared" si="2"/>
        <v/>
      </c>
      <c r="R99" s="212" t="str">
        <f>IF(A99="","",IF(AND(B99&gt;'1 - Quality Control'!Q$44,B99&lt;'1 - Quality Control'!R$44),1,0))</f>
        <v/>
      </c>
      <c r="S99" s="212" t="str">
        <f>IF(A99="","",SUM(IF(AND(C99&gt;'1 - Quality Control'!Q$57,C99&lt;'1 - Quality Control'!R$57),1,0)+IF(AND(D99&gt;'1 - Quality Control'!Q$54,D99&lt;'1 - Quality Control'!R$54),1,0)+IF(AND(E99&gt;'1 - Quality Control'!Q$55,E99&lt;'1 - Quality Control'!R$55),1,0)+IF(AND(F99&gt;'1 - Quality Control'!Q$56,F99&lt;'1 - Quality Control'!R$56),1,0)))</f>
        <v/>
      </c>
    </row>
    <row r="100" spans="1:19" s="210" customFormat="1" ht="14" x14ac:dyDescent="0.15">
      <c r="A100" s="47"/>
      <c r="B100" s="259"/>
      <c r="C100" s="259"/>
      <c r="D100" s="259"/>
      <c r="E100" s="259"/>
      <c r="F100" s="259"/>
      <c r="G100" s="259"/>
      <c r="H100" s="259"/>
      <c r="I100" s="259"/>
      <c r="J100" s="259"/>
      <c r="K100" s="259"/>
      <c r="L100" s="259"/>
      <c r="M100" s="259"/>
      <c r="N100" s="49"/>
      <c r="O100" s="49"/>
      <c r="P100" s="100"/>
      <c r="Q100" s="218" t="str">
        <f t="shared" si="2"/>
        <v/>
      </c>
      <c r="R100" s="212" t="str">
        <f>IF(A100="","",IF(AND(B100&gt;'1 - Quality Control'!Q$44,B100&lt;'1 - Quality Control'!R$44),1,0))</f>
        <v/>
      </c>
      <c r="S100" s="212" t="str">
        <f>IF(A100="","",SUM(IF(AND(C100&gt;'1 - Quality Control'!Q$57,C100&lt;'1 - Quality Control'!R$57),1,0)+IF(AND(D100&gt;'1 - Quality Control'!Q$54,D100&lt;'1 - Quality Control'!R$54),1,0)+IF(AND(E100&gt;'1 - Quality Control'!Q$55,E100&lt;'1 - Quality Control'!R$55),1,0)+IF(AND(F100&gt;'1 - Quality Control'!Q$56,F100&lt;'1 - Quality Control'!R$56),1,0)))</f>
        <v/>
      </c>
    </row>
    <row r="101" spans="1:19" s="210" customFormat="1" ht="14" x14ac:dyDescent="0.15">
      <c r="A101" s="47"/>
      <c r="B101" s="259"/>
      <c r="C101" s="259"/>
      <c r="D101" s="259"/>
      <c r="E101" s="259"/>
      <c r="F101" s="259"/>
      <c r="G101" s="259"/>
      <c r="H101" s="259"/>
      <c r="I101" s="259"/>
      <c r="J101" s="259"/>
      <c r="K101" s="259"/>
      <c r="L101" s="259"/>
      <c r="M101" s="259"/>
      <c r="N101" s="49"/>
      <c r="O101" s="49"/>
      <c r="P101" s="100"/>
      <c r="Q101" s="218" t="str">
        <f t="shared" si="2"/>
        <v/>
      </c>
      <c r="R101" s="212" t="str">
        <f>IF(A101="","",IF(AND(B101&gt;'1 - Quality Control'!Q$44,B101&lt;'1 - Quality Control'!R$44),1,0))</f>
        <v/>
      </c>
      <c r="S101" s="212" t="str">
        <f>IF(A101="","",SUM(IF(AND(C101&gt;'1 - Quality Control'!Q$57,C101&lt;'1 - Quality Control'!R$57),1,0)+IF(AND(D101&gt;'1 - Quality Control'!Q$54,D101&lt;'1 - Quality Control'!R$54),1,0)+IF(AND(E101&gt;'1 - Quality Control'!Q$55,E101&lt;'1 - Quality Control'!R$55),1,0)+IF(AND(F101&gt;'1 - Quality Control'!Q$56,F101&lt;'1 - Quality Control'!R$56),1,0)))</f>
        <v/>
      </c>
    </row>
    <row r="102" spans="1:19" s="210" customFormat="1" ht="14" x14ac:dyDescent="0.15">
      <c r="A102" s="47"/>
      <c r="B102" s="259"/>
      <c r="C102" s="259"/>
      <c r="D102" s="259"/>
      <c r="E102" s="259"/>
      <c r="F102" s="259"/>
      <c r="G102" s="259"/>
      <c r="H102" s="259"/>
      <c r="I102" s="259"/>
      <c r="J102" s="259"/>
      <c r="K102" s="259"/>
      <c r="L102" s="259"/>
      <c r="M102" s="259"/>
      <c r="N102" s="49"/>
      <c r="O102" s="49"/>
      <c r="P102" s="100"/>
      <c r="Q102" s="218" t="str">
        <f t="shared" si="2"/>
        <v/>
      </c>
      <c r="R102" s="212" t="str">
        <f>IF(A102="","",IF(AND(B102&gt;'1 - Quality Control'!Q$44,B102&lt;'1 - Quality Control'!R$44),1,0))</f>
        <v/>
      </c>
      <c r="S102" s="212" t="str">
        <f>IF(A102="","",SUM(IF(AND(C102&gt;'1 - Quality Control'!Q$57,C102&lt;'1 - Quality Control'!R$57),1,0)+IF(AND(D102&gt;'1 - Quality Control'!Q$54,D102&lt;'1 - Quality Control'!R$54),1,0)+IF(AND(E102&gt;'1 - Quality Control'!Q$55,E102&lt;'1 - Quality Control'!R$55),1,0)+IF(AND(F102&gt;'1 - Quality Control'!Q$56,F102&lt;'1 - Quality Control'!R$56),1,0)))</f>
        <v/>
      </c>
    </row>
    <row r="103" spans="1:19" s="210" customFormat="1" ht="15" thickBot="1" x14ac:dyDescent="0.2">
      <c r="A103" s="50"/>
      <c r="B103" s="260"/>
      <c r="C103" s="260"/>
      <c r="D103" s="260"/>
      <c r="E103" s="260"/>
      <c r="F103" s="260"/>
      <c r="G103" s="260"/>
      <c r="H103" s="260"/>
      <c r="I103" s="260"/>
      <c r="J103" s="260"/>
      <c r="K103" s="260"/>
      <c r="L103" s="260"/>
      <c r="M103" s="260"/>
      <c r="N103" s="52"/>
      <c r="O103" s="52"/>
      <c r="P103" s="101"/>
      <c r="Q103" s="333" t="str">
        <f t="shared" si="2"/>
        <v/>
      </c>
      <c r="R103" s="212" t="str">
        <f>IF(A103="","",IF(AND(B103&gt;'1 - Quality Control'!Q$44,B103&lt;'1 - Quality Control'!R$44),1,0))</f>
        <v/>
      </c>
      <c r="S103" s="212" t="str">
        <f>IF(A103="","",SUM(IF(AND(C103&gt;'1 - Quality Control'!Q$57,C103&lt;'1 - Quality Control'!R$57),1,0)+IF(AND(D103&gt;'1 - Quality Control'!Q$54,D103&lt;'1 - Quality Control'!R$54),1,0)+IF(AND(E103&gt;'1 - Quality Control'!Q$55,E103&lt;'1 - Quality Control'!R$55),1,0)+IF(AND(F103&gt;'1 - Quality Control'!Q$56,F103&lt;'1 - Quality Control'!R$56),1,0)))</f>
        <v/>
      </c>
    </row>
    <row r="130" spans="2:19" x14ac:dyDescent="0.15">
      <c r="J130" s="261"/>
      <c r="K130" s="261"/>
    </row>
    <row r="131" spans="2:19" x14ac:dyDescent="0.15">
      <c r="J131" s="262"/>
      <c r="K131" s="262"/>
    </row>
    <row r="132" spans="2:19" x14ac:dyDescent="0.15">
      <c r="J132" s="262"/>
      <c r="K132" s="262"/>
    </row>
    <row r="133" spans="2:19" s="5" customFormat="1" x14ac:dyDescent="0.15">
      <c r="B133" s="261"/>
      <c r="C133" s="261"/>
      <c r="D133" s="261"/>
      <c r="E133" s="261"/>
      <c r="F133" s="261"/>
      <c r="G133" s="261"/>
      <c r="H133" s="261"/>
      <c r="I133" s="261"/>
      <c r="J133" s="263"/>
      <c r="K133" s="263"/>
      <c r="L133" s="255"/>
      <c r="M133" s="255"/>
      <c r="O133" s="10"/>
      <c r="Q133" s="94"/>
      <c r="R133" s="212"/>
      <c r="S133" s="212"/>
    </row>
    <row r="134" spans="2:19" x14ac:dyDescent="0.15">
      <c r="J134" s="263"/>
      <c r="K134" s="263"/>
    </row>
    <row r="135" spans="2:19" x14ac:dyDescent="0.15">
      <c r="J135" s="263"/>
      <c r="K135" s="263"/>
    </row>
    <row r="139" spans="2:19" x14ac:dyDescent="0.15">
      <c r="J139" s="261"/>
      <c r="K139" s="261"/>
      <c r="L139" s="261"/>
      <c r="M139" s="261"/>
    </row>
    <row r="144" spans="2:19" s="5" customFormat="1" x14ac:dyDescent="0.15">
      <c r="B144" s="261"/>
      <c r="C144" s="261"/>
      <c r="D144" s="261"/>
      <c r="E144" s="261"/>
      <c r="F144" s="261"/>
      <c r="G144" s="261"/>
      <c r="H144" s="261"/>
      <c r="I144" s="261"/>
      <c r="J144" s="255"/>
      <c r="K144" s="255"/>
      <c r="L144" s="255"/>
      <c r="M144" s="255"/>
      <c r="O144" s="10"/>
      <c r="Q144" s="94"/>
      <c r="R144" s="212"/>
      <c r="S144" s="212"/>
    </row>
    <row r="145" spans="1:13" x14ac:dyDescent="0.15">
      <c r="A145" s="7"/>
    </row>
    <row r="146" spans="1:13" x14ac:dyDescent="0.15">
      <c r="A146" s="7"/>
    </row>
    <row r="150" spans="1:13" x14ac:dyDescent="0.15">
      <c r="J150" s="261"/>
      <c r="K150" s="261"/>
      <c r="L150" s="261"/>
      <c r="M150" s="261"/>
    </row>
  </sheetData>
  <sheetProtection formatCells="0" formatColumns="0" formatRows="0"/>
  <mergeCells count="13">
    <mergeCell ref="A1:A2"/>
    <mergeCell ref="Q3:Q6"/>
    <mergeCell ref="A3:P3"/>
    <mergeCell ref="A4:A6"/>
    <mergeCell ref="B4:H4"/>
    <mergeCell ref="I4:M4"/>
    <mergeCell ref="N4:N6"/>
    <mergeCell ref="O4:O6"/>
    <mergeCell ref="P4:P6"/>
    <mergeCell ref="B5:B6"/>
    <mergeCell ref="C5:H5"/>
    <mergeCell ref="I5:K5"/>
    <mergeCell ref="L5:M5"/>
  </mergeCells>
  <phoneticPr fontId="7" type="noConversion"/>
  <conditionalFormatting sqref="A8:P103">
    <cfRule type="expression" dxfId="30" priority="1">
      <formula>OR($Q8="Well not plated",$Q8="Well not analyzed")</formula>
    </cfRule>
    <cfRule type="expression" dxfId="29" priority="2">
      <formula>$Q8&lt;&gt;""</formula>
    </cfRule>
    <cfRule type="notContainsBlanks" dxfId="28" priority="257">
      <formula>LEN(TRIM(A8))&gt;0</formula>
    </cfRule>
  </conditionalFormatting>
  <pageMargins left="0.5" right="0.5" top="1" bottom="1" header="0.5" footer="0.3"/>
  <pageSetup scale="49" firstPageNumber="17" fitToWidth="5" fitToHeight="5" orientation="landscape" useFirstPageNumber="1" horizontalDpi="4294967292" verticalDpi="4294967292"/>
  <headerFooter>
    <oddHeader>&amp;L&amp;"Verdana,Italic"&amp;8&amp;K000000MultiFlow Report&amp;R&amp;"Verdana,Italic"&amp;8&amp;K000000Litron Laboratories</oddHeader>
    <oddFooter>&amp;C&amp;K000000Page &amp;P of 42
&amp;A</oddFooter>
  </headerFooter>
  <rowBreaks count="1" manualBreakCount="1">
    <brk id="103" max="16383" man="1"/>
  </rowBreaks>
  <drawing r:id="rId1"/>
  <extLst>
    <ext xmlns:x14="http://schemas.microsoft.com/office/spreadsheetml/2009/9/main" uri="{78C0D931-6437-407d-A8EE-F0AAD7539E65}">
      <x14:conditionalFormattings>
        <x14:conditionalFormatting xmlns:xm="http://schemas.microsoft.com/office/excel/2006/main">
          <x14:cfRule type="cellIs" priority="7" operator="notBetween" id="{A01C7778-205E-4B43-A48B-A2EF368C70D6}">
            <xm:f>'1 - Quality Control'!$Q$44</xm:f>
            <xm:f>'1 - Quality Control'!$R$44</xm:f>
            <x14:dxf>
              <font>
                <b/>
                <i val="0"/>
                <color theme="0"/>
              </font>
              <fill>
                <patternFill>
                  <bgColor rgb="FFB10003"/>
                </patternFill>
              </fill>
            </x14:dxf>
          </x14:cfRule>
          <x14:cfRule type="cellIs" priority="239" operator="between" id="{BBBBDD8E-3152-3943-91D0-BEC4AEAA56CB}">
            <xm:f>'1 - Quality Control'!$Q$44</xm:f>
            <xm:f>'1 - Quality Control'!$R$44</xm:f>
            <x14:dxf>
              <fill>
                <patternFill>
                  <bgColor rgb="FFB3DD0F"/>
                </patternFill>
              </fill>
            </x14:dxf>
          </x14:cfRule>
          <xm:sqref>B8:B103</xm:sqref>
        </x14:conditionalFormatting>
        <x14:conditionalFormatting xmlns:xm="http://schemas.microsoft.com/office/excel/2006/main">
          <x14:cfRule type="cellIs" priority="5" operator="notBetween" id="{EC0B6041-ACBB-9941-93C4-8D13829D3931}">
            <xm:f>'1 - Quality Control'!$Q$54</xm:f>
            <xm:f>'1 - Quality Control'!$R$54</xm:f>
            <x14:dxf>
              <font>
                <b/>
                <i val="0"/>
                <color theme="0"/>
              </font>
              <fill>
                <patternFill>
                  <bgColor rgb="FFB10102"/>
                </patternFill>
              </fill>
            </x14:dxf>
          </x14:cfRule>
          <x14:cfRule type="cellIs" priority="253" operator="between" id="{41858ABF-DBDD-464D-A162-84F3794CE84E}">
            <xm:f>'1 - Quality Control'!$Q$54</xm:f>
            <xm:f>'1 - Quality Control'!$R$54</xm:f>
            <x14:dxf>
              <fill>
                <patternFill>
                  <bgColor rgb="FFB3DD0F"/>
                </patternFill>
              </fill>
            </x14:dxf>
          </x14:cfRule>
          <xm:sqref>D8:D103</xm:sqref>
        </x14:conditionalFormatting>
        <x14:conditionalFormatting xmlns:xm="http://schemas.microsoft.com/office/excel/2006/main">
          <x14:cfRule type="cellIs" priority="4" operator="notBetween" id="{84B4653F-0914-024E-A8E3-0921A88F8D1B}">
            <xm:f>'1 - Quality Control'!$Q$55</xm:f>
            <xm:f>'1 - Quality Control'!$R$55</xm:f>
            <x14:dxf>
              <font>
                <b/>
                <i val="0"/>
                <color theme="0"/>
              </font>
              <fill>
                <patternFill>
                  <bgColor rgb="FFB10102"/>
                </patternFill>
              </fill>
            </x14:dxf>
          </x14:cfRule>
          <x14:cfRule type="cellIs" priority="254" operator="between" id="{D4AF797F-5018-A94D-9BD6-016A7E62EF93}">
            <xm:f>'1 - Quality Control'!$Q$55</xm:f>
            <xm:f>'1 - Quality Control'!$R$55</xm:f>
            <x14:dxf>
              <fill>
                <patternFill>
                  <bgColor rgb="FFB3DD0F"/>
                </patternFill>
              </fill>
            </x14:dxf>
          </x14:cfRule>
          <xm:sqref>E8:E103</xm:sqref>
        </x14:conditionalFormatting>
        <x14:conditionalFormatting xmlns:xm="http://schemas.microsoft.com/office/excel/2006/main">
          <x14:cfRule type="cellIs" priority="3" operator="notBetween" id="{3A6A3F6E-BA33-9242-9C7F-CF0E7624DB5F}">
            <xm:f>'1 - Quality Control'!$Q$56</xm:f>
            <xm:f>'1 - Quality Control'!$R$56</xm:f>
            <x14:dxf>
              <font>
                <b/>
                <i val="0"/>
                <color theme="0"/>
              </font>
              <fill>
                <patternFill>
                  <bgColor rgb="FFB10102"/>
                </patternFill>
              </fill>
            </x14:dxf>
          </x14:cfRule>
          <x14:cfRule type="cellIs" priority="255" operator="between" id="{4089140E-CCF0-A04D-A186-0E2BDF9815DA}">
            <xm:f>'1 - Quality Control'!$Q$56</xm:f>
            <xm:f>'1 - Quality Control'!$R$56</xm:f>
            <x14:dxf>
              <fill>
                <patternFill>
                  <bgColor rgb="FFB3DD0F"/>
                </patternFill>
              </fill>
            </x14:dxf>
          </x14:cfRule>
          <xm:sqref>F8:F103</xm:sqref>
        </x14:conditionalFormatting>
        <x14:conditionalFormatting xmlns:xm="http://schemas.microsoft.com/office/excel/2006/main">
          <x14:cfRule type="cellIs" priority="6" operator="notBetween" id="{43490DAB-BC18-314C-BC20-CAE5B50B1B13}">
            <xm:f>'1 - Quality Control'!$Q$57</xm:f>
            <xm:f>'1 - Quality Control'!$R$57</xm:f>
            <x14:dxf>
              <font>
                <b/>
                <i val="0"/>
                <color theme="0"/>
              </font>
              <fill>
                <patternFill>
                  <bgColor rgb="FFB10102"/>
                </patternFill>
              </fill>
            </x14:dxf>
          </x14:cfRule>
          <x14:cfRule type="cellIs" priority="121" operator="between" id="{6E00B76E-5306-6A4A-85D5-8FB7A60FF784}">
            <xm:f>'1 - Quality Control'!$Q$57</xm:f>
            <xm:f>'1 - Quality Control'!$R$57</xm:f>
            <x14:dxf>
              <fill>
                <patternFill>
                  <bgColor rgb="FFB3DD0F"/>
                </patternFill>
              </fill>
            </x14:dxf>
          </x14:cfRule>
          <xm:sqref>C8:C103</xm:sqref>
        </x14:conditionalFormatting>
      </x14:conditionalFormattings>
    </ext>
    <ext xmlns:mx="http://schemas.microsoft.com/office/mac/excel/2008/main" uri="{64002731-A6B0-56B0-2670-7721B7C09600}">
      <mx:PLV Mode="0" OnePage="0" WScale="6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V120"/>
  <sheetViews>
    <sheetView view="pageBreakPreview" zoomScaleNormal="100" zoomScaleSheetLayoutView="100" workbookViewId="0">
      <pane xSplit="2" ySplit="11" topLeftCell="C12" activePane="bottomRight" state="frozen"/>
      <selection activeCell="A9" sqref="A9"/>
      <selection pane="topRight" activeCell="A9" sqref="A9"/>
      <selection pane="bottomLeft" activeCell="A9" sqref="A9"/>
      <selection pane="bottomRight" activeCell="J26" sqref="J26"/>
    </sheetView>
  </sheetViews>
  <sheetFormatPr baseColWidth="10" defaultColWidth="10.6640625" defaultRowHeight="13" x14ac:dyDescent="0.15"/>
  <cols>
    <col min="1" max="1" width="25.6640625" style="340" customWidth="1"/>
    <col min="2" max="2" width="15.83203125" style="71" customWidth="1"/>
    <col min="3" max="3" width="9.33203125" style="281" customWidth="1"/>
    <col min="4" max="5" width="8.83203125" style="58" customWidth="1"/>
    <col min="6" max="6" width="10.33203125" style="58" customWidth="1"/>
    <col min="7" max="7" width="10.83203125" style="58" customWidth="1"/>
    <col min="8" max="9" width="7.6640625" style="76" customWidth="1"/>
    <col min="10" max="10" width="9.6640625" style="89" customWidth="1"/>
    <col min="11" max="11" width="10.83203125" style="74" customWidth="1"/>
    <col min="12" max="12" width="10.6640625" style="74" customWidth="1"/>
    <col min="13" max="13" width="10.5" style="74" customWidth="1"/>
    <col min="14" max="14" width="8.1640625" style="74" customWidth="1"/>
    <col min="15" max="15" width="8" style="74" customWidth="1"/>
    <col min="16" max="16" width="10.33203125" style="75" customWidth="1"/>
    <col min="17" max="17" width="11" style="74" customWidth="1"/>
    <col min="18" max="18" width="8.5" style="76" customWidth="1"/>
    <col min="19" max="19" width="8.5" style="76" bestFit="1" customWidth="1"/>
    <col min="20" max="20" width="9.5" style="76" customWidth="1"/>
    <col min="21" max="21" width="31" style="237" customWidth="1"/>
    <col min="22" max="22" width="0" style="58" hidden="1" customWidth="1"/>
    <col min="23" max="16384" width="10.6640625" style="58"/>
  </cols>
  <sheetData>
    <row r="1" spans="1:22" s="54" customFormat="1" ht="40" customHeight="1" x14ac:dyDescent="0.35">
      <c r="A1" s="472" t="s">
        <v>35</v>
      </c>
      <c r="B1" s="472"/>
      <c r="C1" s="272"/>
      <c r="D1" s="164"/>
      <c r="E1" s="164"/>
      <c r="F1" s="164"/>
      <c r="G1" s="164"/>
      <c r="H1" s="362"/>
      <c r="I1" s="362"/>
      <c r="J1" s="53"/>
      <c r="K1" s="53"/>
      <c r="L1" s="53"/>
      <c r="N1" s="53"/>
      <c r="P1" s="53"/>
      <c r="Q1" s="53"/>
      <c r="U1" s="292"/>
    </row>
    <row r="2" spans="1:22" s="54" customFormat="1" ht="14" customHeight="1" x14ac:dyDescent="0.15">
      <c r="A2" s="472"/>
      <c r="B2" s="472"/>
      <c r="C2" s="273"/>
      <c r="D2" s="55"/>
      <c r="E2" s="56"/>
      <c r="H2" s="251"/>
      <c r="I2" s="251"/>
      <c r="U2" s="292"/>
    </row>
    <row r="3" spans="1:22" s="56" customFormat="1" ht="14" x14ac:dyDescent="0.15">
      <c r="A3" s="472"/>
      <c r="B3" s="472"/>
      <c r="C3" s="283" t="s">
        <v>51</v>
      </c>
      <c r="D3" s="284"/>
      <c r="E3" s="284"/>
      <c r="F3" s="285"/>
      <c r="G3" s="274"/>
      <c r="H3" s="263"/>
      <c r="I3" s="263"/>
      <c r="J3" s="6"/>
      <c r="K3" s="6"/>
      <c r="L3" s="6"/>
      <c r="M3" s="6"/>
      <c r="O3" s="57"/>
      <c r="U3" s="293"/>
    </row>
    <row r="4" spans="1:22" s="56" customFormat="1" ht="14" x14ac:dyDescent="0.15">
      <c r="A4" s="472"/>
      <c r="B4" s="472"/>
      <c r="C4" s="283" t="s">
        <v>52</v>
      </c>
      <c r="D4" s="284"/>
      <c r="E4" s="284"/>
      <c r="F4" s="285"/>
      <c r="G4" s="274"/>
      <c r="H4" s="263"/>
      <c r="I4" s="263"/>
      <c r="J4" s="6"/>
      <c r="K4" s="6"/>
      <c r="L4" s="6"/>
      <c r="M4" s="6"/>
      <c r="N4" s="265" t="s">
        <v>66</v>
      </c>
      <c r="O4" s="266"/>
      <c r="P4" s="266"/>
      <c r="Q4" s="266"/>
      <c r="R4" s="267"/>
      <c r="S4" s="474"/>
      <c r="T4" s="475"/>
      <c r="U4" s="293"/>
    </row>
    <row r="5" spans="1:22" s="56" customFormat="1" ht="14" x14ac:dyDescent="0.15">
      <c r="A5" s="472"/>
      <c r="B5" s="472"/>
      <c r="C5" s="283" t="s">
        <v>74</v>
      </c>
      <c r="D5" s="284"/>
      <c r="E5" s="284"/>
      <c r="F5" s="285"/>
      <c r="G5" s="274"/>
      <c r="H5" s="363" t="s">
        <v>75</v>
      </c>
      <c r="I5" s="364"/>
      <c r="J5" s="268"/>
      <c r="K5" s="268"/>
      <c r="L5" s="268"/>
      <c r="M5" s="274"/>
      <c r="N5" s="266" t="s">
        <v>67</v>
      </c>
      <c r="O5" s="266"/>
      <c r="P5" s="266"/>
      <c r="Q5" s="266"/>
      <c r="R5" s="267"/>
      <c r="S5" s="474"/>
      <c r="T5" s="475"/>
      <c r="U5" s="293"/>
    </row>
    <row r="6" spans="1:22" s="56" customFormat="1" ht="15" thickBot="1" x14ac:dyDescent="0.2">
      <c r="A6" s="473"/>
      <c r="B6" s="473"/>
      <c r="C6" s="286" t="s">
        <v>76</v>
      </c>
      <c r="D6" s="287"/>
      <c r="E6" s="287"/>
      <c r="F6" s="288"/>
      <c r="G6" s="275"/>
      <c r="H6" s="363" t="s">
        <v>77</v>
      </c>
      <c r="I6" s="364"/>
      <c r="J6" s="268"/>
      <c r="K6" s="268"/>
      <c r="L6" s="268"/>
      <c r="M6" s="275"/>
      <c r="N6" s="266" t="s">
        <v>54</v>
      </c>
      <c r="O6" s="266"/>
      <c r="P6" s="266"/>
      <c r="Q6" s="266"/>
      <c r="R6" s="267"/>
      <c r="S6" s="476"/>
      <c r="T6" s="477"/>
      <c r="U6" s="293"/>
    </row>
    <row r="7" spans="1:22" s="54" customFormat="1" ht="13" customHeight="1" x14ac:dyDescent="0.15">
      <c r="A7" s="484" t="s">
        <v>73</v>
      </c>
      <c r="B7" s="481" t="s">
        <v>83</v>
      </c>
      <c r="C7" s="487" t="s">
        <v>30</v>
      </c>
      <c r="D7" s="493" t="s">
        <v>17</v>
      </c>
      <c r="E7" s="494"/>
      <c r="F7" s="494"/>
      <c r="G7" s="494"/>
      <c r="H7" s="494"/>
      <c r="I7" s="495"/>
      <c r="J7" s="507" t="s">
        <v>16</v>
      </c>
      <c r="K7" s="508"/>
      <c r="L7" s="508"/>
      <c r="M7" s="508"/>
      <c r="N7" s="508"/>
      <c r="O7" s="508"/>
      <c r="P7" s="508"/>
      <c r="Q7" s="508"/>
      <c r="R7" s="508"/>
      <c r="S7" s="508"/>
      <c r="T7" s="509"/>
      <c r="U7" s="478" t="s">
        <v>71</v>
      </c>
    </row>
    <row r="8" spans="1:22" ht="13" customHeight="1" x14ac:dyDescent="0.15">
      <c r="A8" s="485"/>
      <c r="B8" s="482"/>
      <c r="C8" s="488"/>
      <c r="D8" s="496" t="s">
        <v>36</v>
      </c>
      <c r="E8" s="499" t="s">
        <v>24</v>
      </c>
      <c r="F8" s="500"/>
      <c r="G8" s="500"/>
      <c r="H8" s="500"/>
      <c r="I8" s="501"/>
      <c r="J8" s="269"/>
      <c r="K8" s="270"/>
      <c r="L8" s="270"/>
      <c r="M8" s="270"/>
      <c r="N8" s="270"/>
      <c r="O8" s="270"/>
      <c r="P8" s="270"/>
      <c r="Q8" s="270"/>
      <c r="R8" s="270"/>
      <c r="S8" s="270"/>
      <c r="T8" s="271"/>
      <c r="U8" s="479"/>
    </row>
    <row r="9" spans="1:22" ht="27" customHeight="1" x14ac:dyDescent="0.15">
      <c r="A9" s="485"/>
      <c r="B9" s="482"/>
      <c r="C9" s="488"/>
      <c r="D9" s="497"/>
      <c r="E9" s="502" t="s">
        <v>31</v>
      </c>
      <c r="F9" s="503"/>
      <c r="G9" s="504"/>
      <c r="H9" s="505" t="s">
        <v>22</v>
      </c>
      <c r="I9" s="506"/>
      <c r="J9" s="510" t="s">
        <v>43</v>
      </c>
      <c r="K9" s="511"/>
      <c r="L9" s="511"/>
      <c r="M9" s="511"/>
      <c r="N9" s="511"/>
      <c r="O9" s="511"/>
      <c r="P9" s="511"/>
      <c r="Q9" s="511"/>
      <c r="R9" s="511"/>
      <c r="S9" s="511"/>
      <c r="T9" s="512"/>
      <c r="U9" s="479"/>
    </row>
    <row r="10" spans="1:22" s="63" customFormat="1" ht="57" thickBot="1" x14ac:dyDescent="0.2">
      <c r="A10" s="486"/>
      <c r="B10" s="483"/>
      <c r="C10" s="489"/>
      <c r="D10" s="498"/>
      <c r="E10" s="240" t="s">
        <v>26</v>
      </c>
      <c r="F10" s="240" t="s">
        <v>32</v>
      </c>
      <c r="G10" s="240" t="s">
        <v>25</v>
      </c>
      <c r="H10" s="355" t="s">
        <v>27</v>
      </c>
      <c r="I10" s="365" t="s">
        <v>28</v>
      </c>
      <c r="J10" s="125" t="s">
        <v>0</v>
      </c>
      <c r="K10" s="59" t="s">
        <v>6</v>
      </c>
      <c r="L10" s="59" t="s">
        <v>3</v>
      </c>
      <c r="M10" s="232" t="s">
        <v>8</v>
      </c>
      <c r="N10" s="59" t="s">
        <v>1</v>
      </c>
      <c r="O10" s="59" t="s">
        <v>7</v>
      </c>
      <c r="P10" s="60" t="s">
        <v>5</v>
      </c>
      <c r="Q10" s="59" t="s">
        <v>4</v>
      </c>
      <c r="R10" s="61" t="s">
        <v>13</v>
      </c>
      <c r="S10" s="61" t="s">
        <v>14</v>
      </c>
      <c r="T10" s="62" t="s">
        <v>15</v>
      </c>
      <c r="U10" s="479"/>
    </row>
    <row r="11" spans="1:22" s="63" customFormat="1" ht="14" customHeight="1" thickBot="1" x14ac:dyDescent="0.2">
      <c r="A11" s="490" t="s">
        <v>47</v>
      </c>
      <c r="B11" s="491"/>
      <c r="C11" s="492"/>
      <c r="D11" s="135">
        <f ca="1">AVERAGE(INDIRECT("d"&amp;G3&amp;":d"&amp;G4))</f>
        <v>0</v>
      </c>
      <c r="E11" s="112">
        <f ca="1">AVERAGE(INDIRECT("e"&amp;G3&amp;":e"&amp;G4))</f>
        <v>0</v>
      </c>
      <c r="F11" s="109">
        <f ca="1">AVERAGE(INDIRECT("f"&amp;G3&amp;":f"&amp;G4))</f>
        <v>0</v>
      </c>
      <c r="G11" s="109">
        <f ca="1">AVERAGE(INDIRECT("g"&amp;G3&amp;":g"&amp;G4))</f>
        <v>0</v>
      </c>
      <c r="H11" s="109">
        <f ca="1">AVERAGE(INDIRECT("h"&amp;G3&amp;":h"&amp;G4))</f>
        <v>0</v>
      </c>
      <c r="I11" s="110">
        <f ca="1">AVERAGE(INDIRECT("i"&amp;G3&amp;":i"&amp;G4))</f>
        <v>0</v>
      </c>
      <c r="J11" s="233" t="e">
        <f ca="1">AVERAGE(INDIRECT("j"&amp;G3&amp;":j"&amp;G4))</f>
        <v>#DIV/0!</v>
      </c>
      <c r="K11" s="111" t="e">
        <f ca="1">AVERAGE(INDIRECT("k"&amp;G3&amp;":k"&amp;G4))</f>
        <v>#DIV/0!</v>
      </c>
      <c r="L11" s="111" t="e">
        <f ca="1">AVERAGE(INDIRECT("l"&amp;G3&amp;":l"&amp;G4))</f>
        <v>#DIV/0!</v>
      </c>
      <c r="M11" s="231" t="e">
        <f ca="1">AVERAGE(INDIRECT("m"&amp;G3&amp;":m"&amp;G4))</f>
        <v>#DIV/0!</v>
      </c>
      <c r="N11" s="111" t="e">
        <f ca="1">AVERAGE(INDIRECT("n"&amp;G3&amp;":n"&amp;G4))</f>
        <v>#DIV/0!</v>
      </c>
      <c r="O11" s="111" t="e">
        <f ca="1">AVERAGE(INDIRECT("o"&amp;G3&amp;":o"&amp;G4))</f>
        <v>#DIV/0!</v>
      </c>
      <c r="P11" s="112" t="e">
        <f ca="1">AVERAGE(INDIRECT("p"&amp;G3&amp;":p"&amp;G4))</f>
        <v>#DIV/0!</v>
      </c>
      <c r="Q11" s="111" t="e">
        <f ca="1">AVERAGE(INDIRECT("q"&amp;G3&amp;":q"&amp;G4))</f>
        <v>#DIV/0!</v>
      </c>
      <c r="R11" s="109" t="e">
        <f ca="1">AVERAGE(INDIRECT("r"&amp;G3&amp;":r"&amp;G4))</f>
        <v>#DIV/0!</v>
      </c>
      <c r="S11" s="109" t="e">
        <f ca="1">AVERAGE(INDIRECT("s"&amp;G3&amp;":s"&amp;G4))</f>
        <v>#DIV/0!</v>
      </c>
      <c r="T11" s="110" t="e">
        <f ca="1">AVERAGE(INDIRECT("t"&amp;G3&amp;":t"&amp;G4))</f>
        <v>#DIV/0!</v>
      </c>
      <c r="U11" s="480"/>
    </row>
    <row r="12" spans="1:22" s="70" customFormat="1" ht="14" x14ac:dyDescent="0.15">
      <c r="A12" s="337" t="str">
        <f>IF('2 - 4 Hr Raw Data'!O8="","",'2 - 4 Hr Raw Data'!O8)</f>
        <v/>
      </c>
      <c r="B12" s="277"/>
      <c r="C12" s="279" t="str">
        <f>IF(A12="","",'2 - 4 Hr Raw Data'!P8)</f>
        <v/>
      </c>
      <c r="D12" s="136">
        <f>IF(AND('2 - 4 Hr Raw Data'!Q8="",'3 - 24 Hr Raw Data'!Q8=""),'2 - 4 Hr Raw Data'!B8,"")</f>
        <v>0</v>
      </c>
      <c r="E12" s="137">
        <f>IF(AND('2 - 4 Hr Raw Data'!Q8="",'3 - 24 Hr Raw Data'!Q8=""),'2 - 4 Hr Raw Data'!I8,"")</f>
        <v>0</v>
      </c>
      <c r="F12" s="113">
        <f>IF(AND('2 - 4 Hr Raw Data'!Q8="",'3 - 24 Hr Raw Data'!Q8=""),'2 - 4 Hr Raw Data'!J8,"")</f>
        <v>0</v>
      </c>
      <c r="G12" s="113">
        <f>IF(AND('2 - 4 Hr Raw Data'!Q8="",'3 - 24 Hr Raw Data'!Q8=""),'2 - 4 Hr Raw Data'!K8,"")</f>
        <v>0</v>
      </c>
      <c r="H12" s="117">
        <f>IF(AND('2 - 4 Hr Raw Data'!Q8="",'3 - 24 Hr Raw Data'!Q8=""),'2 - 4 Hr Raw Data'!L8,"")</f>
        <v>0</v>
      </c>
      <c r="I12" s="118">
        <f>IF(AND('2 - 4 Hr Raw Data'!Q8="",'3 - 24 Hr Raw Data'!Q8=""),'2 - 4 Hr Raw Data'!M8,"")</f>
        <v>0</v>
      </c>
      <c r="J12" s="234" t="e">
        <f>IF(AND('2 - 4 Hr Raw Data'!Q8="",'3 - 24 Hr Raw Data'!Q8=""),(F12/(E12))*100,"")</f>
        <v>#DIV/0!</v>
      </c>
      <c r="K12" s="114" t="e">
        <f ca="1">IF(AND('2 - 4 Hr Raw Data'!Q8="",'3 - 24 Hr Raw Data'!Q8=""),J12/$J$11,"")</f>
        <v>#DIV/0!</v>
      </c>
      <c r="L12" s="114" t="e">
        <f>IF(AND('2 - 4 Hr Raw Data'!Q8="",'3 - 24 Hr Raw Data'!Q8=""),(G12/(E12))*100,"")</f>
        <v>#DIV/0!</v>
      </c>
      <c r="M12" s="230" t="e">
        <f ca="1">IF(AND('2 - 4 Hr Raw Data'!Q8="",'3 - 24 Hr Raw Data'!Q8=""),L12/$L$11,"")</f>
        <v>#DIV/0!</v>
      </c>
      <c r="N12" s="114" t="e">
        <f ca="1">IF(AND('2 - 4 Hr Raw Data'!Q8="",'3 - 24 Hr Raw Data'!Q8=""),H12/$H$11,"")</f>
        <v>#DIV/0!</v>
      </c>
      <c r="O12" s="114" t="e">
        <f ca="1">IF(AND('2 - 4 Hr Raw Data'!Q8="",'3 - 24 Hr Raw Data'!Q8=""),I12/$I$11,"")</f>
        <v>#DIV/0!</v>
      </c>
      <c r="P12" s="115" t="e">
        <f>IF(AND('2 - 4 Hr Raw Data'!Q8="",'3 - 24 Hr Raw Data'!Q8=""),(E12/D12)*($S$4/1.042)*2,"")</f>
        <v>#DIV/0!</v>
      </c>
      <c r="Q12" s="116" t="e">
        <f>IF(AND('2 - 4 Hr Raw Data'!Q8="",'3 - 24 Hr Raw Data'!Q8=""),LOG(P12/S$6,2),"")</f>
        <v>#DIV/0!</v>
      </c>
      <c r="R12" s="117" t="e">
        <f ca="1">IF(AND('2 - 4 Hr Raw Data'!Q8="",'3 - 24 Hr Raw Data'!Q8=""),(P12/P$11)*100,"")</f>
        <v>#DIV/0!</v>
      </c>
      <c r="S12" s="117" t="e">
        <f ca="1">IF(AND('2 - 4 Hr Raw Data'!Q8="",'3 - 24 Hr Raw Data'!Q8=""),(P12-S$6)/(P$11-S$6)*100,"")</f>
        <v>#DIV/0!</v>
      </c>
      <c r="T12" s="118" t="e">
        <f ca="1">IF(AND('2 - 4 Hr Raw Data'!Q8="",'3 - 24 Hr Raw Data'!Q8=""),(Q12/Q$11)*100,"")</f>
        <v>#DIV/0!</v>
      </c>
      <c r="U12" s="294" t="str">
        <f>IF(AND('2 - 4 Hr Raw Data'!Q8&lt;&gt;"",'3 - 24 Hr Raw Data'!Q8=""),"4 Hour: "&amp;'2 - 4 Hr Raw Data'!Q8,IF(AND('2 - 4 Hr Raw Data'!Q8="",'3 - 24 Hr Raw Data'!Q8&lt;&gt;""),"24 Hour: "&amp;'3 - 24 Hr Raw Data'!Q8,IF(AND('2 - 4 Hr Raw Data'!Q8="",'3 - 24 Hr Raw Data'!Q8=""),"","4 Hour: "&amp;'2 - 4 Hr Raw Data'!Q8&amp;"; 24 Hour: "&amp;'3 - 24 Hr Raw Data'!Q8)))</f>
        <v/>
      </c>
      <c r="V12" s="70" t="b">
        <f>OR(ISNUMBER(SEARCH("well not plated",$U12)),ISNUMBER(SEARCH("well not analyzed",$U12)))</f>
        <v>0</v>
      </c>
    </row>
    <row r="13" spans="1:22" s="70" customFormat="1" ht="14" x14ac:dyDescent="0.15">
      <c r="A13" s="338" t="str">
        <f>IF('2 - 4 Hr Raw Data'!O9="","",'2 - 4 Hr Raw Data'!O9)</f>
        <v/>
      </c>
      <c r="B13" s="276"/>
      <c r="C13" s="280" t="str">
        <f>IF(A13="","",'2 - 4 Hr Raw Data'!P9)</f>
        <v/>
      </c>
      <c r="D13" s="138">
        <f>IF(AND('2 - 4 Hr Raw Data'!Q9="",'3 - 24 Hr Raw Data'!Q9=""),'2 - 4 Hr Raw Data'!B9,"")</f>
        <v>0</v>
      </c>
      <c r="E13" s="139">
        <f>IF(AND('2 - 4 Hr Raw Data'!Q9="",'3 - 24 Hr Raw Data'!Q9=""),'2 - 4 Hr Raw Data'!I9,"")</f>
        <v>0</v>
      </c>
      <c r="F13" s="64">
        <f>IF(AND('2 - 4 Hr Raw Data'!Q9="",'3 - 24 Hr Raw Data'!Q9=""),'2 - 4 Hr Raw Data'!J9,"")</f>
        <v>0</v>
      </c>
      <c r="G13" s="64">
        <f>IF(AND('2 - 4 Hr Raw Data'!Q9="",'3 - 24 Hr Raw Data'!Q9=""),'2 - 4 Hr Raw Data'!K9,"")</f>
        <v>0</v>
      </c>
      <c r="H13" s="68">
        <f>IF(AND('2 - 4 Hr Raw Data'!Q9="",'3 - 24 Hr Raw Data'!Q9=""),'2 - 4 Hr Raw Data'!L9,"")</f>
        <v>0</v>
      </c>
      <c r="I13" s="69">
        <f>IF(AND('2 - 4 Hr Raw Data'!Q9="",'3 - 24 Hr Raw Data'!Q9=""),'2 - 4 Hr Raw Data'!M9,"")</f>
        <v>0</v>
      </c>
      <c r="J13" s="235" t="e">
        <f>IF(AND('2 - 4 Hr Raw Data'!Q9="",'3 - 24 Hr Raw Data'!Q9=""),(F13/(E13))*100,"")</f>
        <v>#DIV/0!</v>
      </c>
      <c r="K13" s="65" t="e">
        <f ca="1">IF(AND('2 - 4 Hr Raw Data'!Q9="",'3 - 24 Hr Raw Data'!Q9=""),J13/$J$11,"")</f>
        <v>#DIV/0!</v>
      </c>
      <c r="L13" s="65" t="e">
        <f>IF(AND('2 - 4 Hr Raw Data'!Q9="",'3 - 24 Hr Raw Data'!Q9=""),(G13/(E13))*100,"")</f>
        <v>#DIV/0!</v>
      </c>
      <c r="M13" s="65" t="e">
        <f ca="1">IF(AND('2 - 4 Hr Raw Data'!Q9="",'3 - 24 Hr Raw Data'!Q9=""),L13/$L$11,"")</f>
        <v>#DIV/0!</v>
      </c>
      <c r="N13" s="65" t="e">
        <f ca="1">IF(AND('2 - 4 Hr Raw Data'!Q9="",'3 - 24 Hr Raw Data'!Q9=""),H13/$H$11,"")</f>
        <v>#DIV/0!</v>
      </c>
      <c r="O13" s="65" t="e">
        <f ca="1">IF(AND('2 - 4 Hr Raw Data'!Q9="",'3 - 24 Hr Raw Data'!Q9=""),I13/$I$11,"")</f>
        <v>#DIV/0!</v>
      </c>
      <c r="P13" s="66" t="e">
        <f>IF(AND('2 - 4 Hr Raw Data'!Q9="",'3 - 24 Hr Raw Data'!Q9=""),(E13/D13)*($S$4/1.042)*2,"")</f>
        <v>#DIV/0!</v>
      </c>
      <c r="Q13" s="67" t="e">
        <f>IF(AND('2 - 4 Hr Raw Data'!Q9="",'3 - 24 Hr Raw Data'!Q9=""),LOG(P13/S$6,2),"")</f>
        <v>#DIV/0!</v>
      </c>
      <c r="R13" s="68" t="e">
        <f ca="1">IF(AND('2 - 4 Hr Raw Data'!Q9="",'3 - 24 Hr Raw Data'!Q9=""),(P13/P$11)*100,"")</f>
        <v>#DIV/0!</v>
      </c>
      <c r="S13" s="68" t="e">
        <f ca="1">IF(AND('2 - 4 Hr Raw Data'!Q9="",'3 - 24 Hr Raw Data'!Q9=""),(P13-S$6)/(P$11-S$6)*100,"")</f>
        <v>#DIV/0!</v>
      </c>
      <c r="T13" s="69" t="e">
        <f ca="1">IF(AND('2 - 4 Hr Raw Data'!Q9="",'3 - 24 Hr Raw Data'!Q9=""),(Q13/Q$11)*100,"")</f>
        <v>#DIV/0!</v>
      </c>
      <c r="U13" s="294" t="str">
        <f>IF(AND('2 - 4 Hr Raw Data'!Q9&lt;&gt;"",'3 - 24 Hr Raw Data'!Q9=""),"4 Hour: "&amp;'2 - 4 Hr Raw Data'!Q9,IF(AND('2 - 4 Hr Raw Data'!Q9="",'3 - 24 Hr Raw Data'!Q9&lt;&gt;""),"24 Hour: "&amp;'3 - 24 Hr Raw Data'!Q9,IF(AND('2 - 4 Hr Raw Data'!Q9="",'3 - 24 Hr Raw Data'!Q9=""),"","4 Hour: "&amp;'2 - 4 Hr Raw Data'!Q9&amp;"; 24 Hour: "&amp;'3 - 24 Hr Raw Data'!Q9)))</f>
        <v/>
      </c>
      <c r="V13" s="70" t="b">
        <f t="shared" ref="V13:V76" si="0">OR(ISNUMBER(SEARCH("well not plated",$U13)),ISNUMBER(SEARCH("well not analyzed",$U13)))</f>
        <v>0</v>
      </c>
    </row>
    <row r="14" spans="1:22" s="70" customFormat="1" ht="13" customHeight="1" x14ac:dyDescent="0.15">
      <c r="A14" s="338" t="str">
        <f>IF('2 - 4 Hr Raw Data'!O10="","",'2 - 4 Hr Raw Data'!O10)</f>
        <v/>
      </c>
      <c r="B14" s="276"/>
      <c r="C14" s="280" t="str">
        <f>IF(A14="","",'2 - 4 Hr Raw Data'!P10)</f>
        <v/>
      </c>
      <c r="D14" s="138">
        <f>IF(AND('2 - 4 Hr Raw Data'!Q10="",'3 - 24 Hr Raw Data'!Q10=""),'2 - 4 Hr Raw Data'!B10,"")</f>
        <v>0</v>
      </c>
      <c r="E14" s="139">
        <f>IF(AND('2 - 4 Hr Raw Data'!Q10="",'3 - 24 Hr Raw Data'!Q10=""),'2 - 4 Hr Raw Data'!I10,"")</f>
        <v>0</v>
      </c>
      <c r="F14" s="64">
        <f>IF(AND('2 - 4 Hr Raw Data'!Q10="",'3 - 24 Hr Raw Data'!Q10=""),'2 - 4 Hr Raw Data'!J10,"")</f>
        <v>0</v>
      </c>
      <c r="G14" s="64">
        <f>IF(AND('2 - 4 Hr Raw Data'!Q10="",'3 - 24 Hr Raw Data'!Q10=""),'2 - 4 Hr Raw Data'!K10,"")</f>
        <v>0</v>
      </c>
      <c r="H14" s="68">
        <f>IF(AND('2 - 4 Hr Raw Data'!Q10="",'3 - 24 Hr Raw Data'!Q10=""),'2 - 4 Hr Raw Data'!L10,"")</f>
        <v>0</v>
      </c>
      <c r="I14" s="69">
        <f>IF(AND('2 - 4 Hr Raw Data'!Q10="",'3 - 24 Hr Raw Data'!Q10=""),'2 - 4 Hr Raw Data'!M10,"")</f>
        <v>0</v>
      </c>
      <c r="J14" s="235" t="e">
        <f>IF(AND('2 - 4 Hr Raw Data'!Q10="",'3 - 24 Hr Raw Data'!Q10=""),(F14/(E14))*100,"")</f>
        <v>#DIV/0!</v>
      </c>
      <c r="K14" s="65" t="e">
        <f ca="1">IF(AND('2 - 4 Hr Raw Data'!Q10="",'3 - 24 Hr Raw Data'!Q10=""),J14/$J$11,"")</f>
        <v>#DIV/0!</v>
      </c>
      <c r="L14" s="65" t="e">
        <f>IF(AND('2 - 4 Hr Raw Data'!Q10="",'3 - 24 Hr Raw Data'!Q10=""),(G14/(E14))*100,"")</f>
        <v>#DIV/0!</v>
      </c>
      <c r="M14" s="65" t="e">
        <f ca="1">IF(AND('2 - 4 Hr Raw Data'!Q10="",'3 - 24 Hr Raw Data'!Q10=""),L14/$L$11,"")</f>
        <v>#DIV/0!</v>
      </c>
      <c r="N14" s="65" t="e">
        <f ca="1">IF(AND('2 - 4 Hr Raw Data'!Q10="",'3 - 24 Hr Raw Data'!Q10=""),H14/$H$11,"")</f>
        <v>#DIV/0!</v>
      </c>
      <c r="O14" s="65" t="e">
        <f ca="1">IF(AND('2 - 4 Hr Raw Data'!Q10="",'3 - 24 Hr Raw Data'!Q10=""),I14/$I$11,"")</f>
        <v>#DIV/0!</v>
      </c>
      <c r="P14" s="66" t="e">
        <f>IF(AND('2 - 4 Hr Raw Data'!Q10="",'3 - 24 Hr Raw Data'!Q10=""),(E14/D14)*($S$4/1.042)*2,"")</f>
        <v>#DIV/0!</v>
      </c>
      <c r="Q14" s="67" t="e">
        <f>IF(AND('2 - 4 Hr Raw Data'!Q10="",'3 - 24 Hr Raw Data'!Q10=""),LOG(P14/S$6,2),"")</f>
        <v>#DIV/0!</v>
      </c>
      <c r="R14" s="68" t="e">
        <f ca="1">IF(AND('2 - 4 Hr Raw Data'!Q10="",'3 - 24 Hr Raw Data'!Q10=""),(P14/P$11)*100,"")</f>
        <v>#DIV/0!</v>
      </c>
      <c r="S14" s="68" t="e">
        <f ca="1">IF(AND('2 - 4 Hr Raw Data'!Q10="",'3 - 24 Hr Raw Data'!Q10=""),(P14-S$6)/(P$11-S$6)*100,"")</f>
        <v>#DIV/0!</v>
      </c>
      <c r="T14" s="69" t="e">
        <f ca="1">IF(AND('2 - 4 Hr Raw Data'!Q10="",'3 - 24 Hr Raw Data'!Q10=""),(Q14/Q$11)*100,"")</f>
        <v>#DIV/0!</v>
      </c>
      <c r="U14" s="294" t="str">
        <f>IF(AND('2 - 4 Hr Raw Data'!Q10&lt;&gt;"",'3 - 24 Hr Raw Data'!Q10=""),"4 Hour: "&amp;'2 - 4 Hr Raw Data'!Q10,IF(AND('2 - 4 Hr Raw Data'!Q10="",'3 - 24 Hr Raw Data'!Q10&lt;&gt;""),"24 Hour: "&amp;'3 - 24 Hr Raw Data'!Q10,IF(AND('2 - 4 Hr Raw Data'!Q10="",'3 - 24 Hr Raw Data'!Q10=""),"","4 Hour: "&amp;'2 - 4 Hr Raw Data'!Q10&amp;"; 24 Hour: "&amp;'3 - 24 Hr Raw Data'!Q10)))</f>
        <v/>
      </c>
      <c r="V14" s="70" t="b">
        <f t="shared" si="0"/>
        <v>0</v>
      </c>
    </row>
    <row r="15" spans="1:22" s="70" customFormat="1" ht="14" x14ac:dyDescent="0.15">
      <c r="A15" s="338" t="str">
        <f>IF('2 - 4 Hr Raw Data'!O11="","",'2 - 4 Hr Raw Data'!O11)</f>
        <v/>
      </c>
      <c r="B15" s="276"/>
      <c r="C15" s="280" t="str">
        <f>IF(A15="","",'2 - 4 Hr Raw Data'!P11)</f>
        <v/>
      </c>
      <c r="D15" s="138">
        <f>IF(AND('2 - 4 Hr Raw Data'!Q11="",'3 - 24 Hr Raw Data'!Q11=""),'2 - 4 Hr Raw Data'!B11,"")</f>
        <v>0</v>
      </c>
      <c r="E15" s="139">
        <f>IF(AND('2 - 4 Hr Raw Data'!Q11="",'3 - 24 Hr Raw Data'!Q11=""),'2 - 4 Hr Raw Data'!I11,"")</f>
        <v>0</v>
      </c>
      <c r="F15" s="64">
        <f>IF(AND('2 - 4 Hr Raw Data'!Q11="",'3 - 24 Hr Raw Data'!Q11=""),'2 - 4 Hr Raw Data'!J11,"")</f>
        <v>0</v>
      </c>
      <c r="G15" s="64">
        <f>IF(AND('2 - 4 Hr Raw Data'!Q11="",'3 - 24 Hr Raw Data'!Q11=""),'2 - 4 Hr Raw Data'!K11,"")</f>
        <v>0</v>
      </c>
      <c r="H15" s="68">
        <f>IF(AND('2 - 4 Hr Raw Data'!Q11="",'3 - 24 Hr Raw Data'!Q11=""),'2 - 4 Hr Raw Data'!L11,"")</f>
        <v>0</v>
      </c>
      <c r="I15" s="69">
        <f>IF(AND('2 - 4 Hr Raw Data'!Q11="",'3 - 24 Hr Raw Data'!Q11=""),'2 - 4 Hr Raw Data'!M11,"")</f>
        <v>0</v>
      </c>
      <c r="J15" s="235" t="e">
        <f>IF(AND('2 - 4 Hr Raw Data'!Q11="",'3 - 24 Hr Raw Data'!Q11=""),(F15/(E15))*100,"")</f>
        <v>#DIV/0!</v>
      </c>
      <c r="K15" s="65" t="e">
        <f ca="1">IF(AND('2 - 4 Hr Raw Data'!Q11="",'3 - 24 Hr Raw Data'!Q11=""),J15/$J$11,"")</f>
        <v>#DIV/0!</v>
      </c>
      <c r="L15" s="65" t="e">
        <f>IF(AND('2 - 4 Hr Raw Data'!Q11="",'3 - 24 Hr Raw Data'!Q11=""),(G15/(E15))*100,"")</f>
        <v>#DIV/0!</v>
      </c>
      <c r="M15" s="65" t="e">
        <f ca="1">IF(AND('2 - 4 Hr Raw Data'!Q11="",'3 - 24 Hr Raw Data'!Q11=""),L15/$L$11,"")</f>
        <v>#DIV/0!</v>
      </c>
      <c r="N15" s="65" t="e">
        <f ca="1">IF(AND('2 - 4 Hr Raw Data'!Q11="",'3 - 24 Hr Raw Data'!Q11=""),H15/$H$11,"")</f>
        <v>#DIV/0!</v>
      </c>
      <c r="O15" s="65" t="e">
        <f ca="1">IF(AND('2 - 4 Hr Raw Data'!Q11="",'3 - 24 Hr Raw Data'!Q11=""),I15/$I$11,"")</f>
        <v>#DIV/0!</v>
      </c>
      <c r="P15" s="66" t="e">
        <f>IF(AND('2 - 4 Hr Raw Data'!Q11="",'3 - 24 Hr Raw Data'!Q11=""),(E15/D15)*($S$4/1.042)*2,"")</f>
        <v>#DIV/0!</v>
      </c>
      <c r="Q15" s="67" t="e">
        <f>IF(AND('2 - 4 Hr Raw Data'!Q11="",'3 - 24 Hr Raw Data'!Q11=""),LOG(P15/S$6,2),"")</f>
        <v>#DIV/0!</v>
      </c>
      <c r="R15" s="68" t="e">
        <f ca="1">IF(AND('2 - 4 Hr Raw Data'!Q11="",'3 - 24 Hr Raw Data'!Q11=""),(P15/P$11)*100,"")</f>
        <v>#DIV/0!</v>
      </c>
      <c r="S15" s="68" t="e">
        <f ca="1">IF(AND('2 - 4 Hr Raw Data'!Q11="",'3 - 24 Hr Raw Data'!Q11=""),(P15-S$6)/(P$11-S$6)*100,"")</f>
        <v>#DIV/0!</v>
      </c>
      <c r="T15" s="69" t="e">
        <f ca="1">IF(AND('2 - 4 Hr Raw Data'!Q11="",'3 - 24 Hr Raw Data'!Q11=""),(Q15/Q$11)*100,"")</f>
        <v>#DIV/0!</v>
      </c>
      <c r="U15" s="294" t="str">
        <f>IF(AND('2 - 4 Hr Raw Data'!Q11&lt;&gt;"",'3 - 24 Hr Raw Data'!Q11=""),"4 Hour: "&amp;'2 - 4 Hr Raw Data'!Q11,IF(AND('2 - 4 Hr Raw Data'!Q11="",'3 - 24 Hr Raw Data'!Q11&lt;&gt;""),"24 Hour: "&amp;'3 - 24 Hr Raw Data'!Q11,IF(AND('2 - 4 Hr Raw Data'!Q11="",'3 - 24 Hr Raw Data'!Q11=""),"","4 Hour: "&amp;'2 - 4 Hr Raw Data'!Q11&amp;"; 24 Hour: "&amp;'3 - 24 Hr Raw Data'!Q11)))</f>
        <v/>
      </c>
      <c r="V15" s="70" t="b">
        <f t="shared" si="0"/>
        <v>0</v>
      </c>
    </row>
    <row r="16" spans="1:22" s="70" customFormat="1" ht="14" x14ac:dyDescent="0.15">
      <c r="A16" s="338" t="str">
        <f>IF('2 - 4 Hr Raw Data'!O12="","",'2 - 4 Hr Raw Data'!O12)</f>
        <v/>
      </c>
      <c r="B16" s="276"/>
      <c r="C16" s="280" t="str">
        <f>IF(A16="","",'2 - 4 Hr Raw Data'!P12)</f>
        <v/>
      </c>
      <c r="D16" s="138">
        <f>IF(AND('2 - 4 Hr Raw Data'!Q12="",'3 - 24 Hr Raw Data'!Q12=""),'2 - 4 Hr Raw Data'!B12,"")</f>
        <v>0</v>
      </c>
      <c r="E16" s="139">
        <f>IF(AND('2 - 4 Hr Raw Data'!Q12="",'3 - 24 Hr Raw Data'!Q12=""),'2 - 4 Hr Raw Data'!I12,"")</f>
        <v>0</v>
      </c>
      <c r="F16" s="64">
        <f>IF(AND('2 - 4 Hr Raw Data'!Q12="",'3 - 24 Hr Raw Data'!Q12=""),'2 - 4 Hr Raw Data'!J12,"")</f>
        <v>0</v>
      </c>
      <c r="G16" s="64">
        <f>IF(AND('2 - 4 Hr Raw Data'!Q12="",'3 - 24 Hr Raw Data'!Q12=""),'2 - 4 Hr Raw Data'!K12,"")</f>
        <v>0</v>
      </c>
      <c r="H16" s="68">
        <f>IF(AND('2 - 4 Hr Raw Data'!Q12="",'3 - 24 Hr Raw Data'!Q12=""),'2 - 4 Hr Raw Data'!L12,"")</f>
        <v>0</v>
      </c>
      <c r="I16" s="69">
        <f>IF(AND('2 - 4 Hr Raw Data'!Q12="",'3 - 24 Hr Raw Data'!Q12=""),'2 - 4 Hr Raw Data'!M12,"")</f>
        <v>0</v>
      </c>
      <c r="J16" s="235" t="e">
        <f>IF(AND('2 - 4 Hr Raw Data'!Q12="",'3 - 24 Hr Raw Data'!Q12=""),(F16/(E16))*100,"")</f>
        <v>#DIV/0!</v>
      </c>
      <c r="K16" s="65" t="e">
        <f ca="1">IF(AND('2 - 4 Hr Raw Data'!Q12="",'3 - 24 Hr Raw Data'!Q12=""),J16/$J$11,"")</f>
        <v>#DIV/0!</v>
      </c>
      <c r="L16" s="65" t="e">
        <f>IF(AND('2 - 4 Hr Raw Data'!Q12="",'3 - 24 Hr Raw Data'!Q12=""),(G16/(E16))*100,"")</f>
        <v>#DIV/0!</v>
      </c>
      <c r="M16" s="65" t="e">
        <f ca="1">IF(AND('2 - 4 Hr Raw Data'!Q12="",'3 - 24 Hr Raw Data'!Q12=""),L16/$L$11,"")</f>
        <v>#DIV/0!</v>
      </c>
      <c r="N16" s="65" t="e">
        <f ca="1">IF(AND('2 - 4 Hr Raw Data'!Q12="",'3 - 24 Hr Raw Data'!Q12=""),H16/$H$11,"")</f>
        <v>#DIV/0!</v>
      </c>
      <c r="O16" s="65" t="e">
        <f ca="1">IF(AND('2 - 4 Hr Raw Data'!Q12="",'3 - 24 Hr Raw Data'!Q12=""),I16/$I$11,"")</f>
        <v>#DIV/0!</v>
      </c>
      <c r="P16" s="66" t="e">
        <f>IF(AND('2 - 4 Hr Raw Data'!Q12="",'3 - 24 Hr Raw Data'!Q12=""),(E16/D16)*($S$4/1.042)*2,"")</f>
        <v>#DIV/0!</v>
      </c>
      <c r="Q16" s="67" t="e">
        <f>IF(AND('2 - 4 Hr Raw Data'!Q12="",'3 - 24 Hr Raw Data'!Q12=""),LOG(P16/S$6,2),"")</f>
        <v>#DIV/0!</v>
      </c>
      <c r="R16" s="68" t="e">
        <f ca="1">IF(AND('2 - 4 Hr Raw Data'!Q12="",'3 - 24 Hr Raw Data'!Q12=""),(P16/P$11)*100,"")</f>
        <v>#DIV/0!</v>
      </c>
      <c r="S16" s="68" t="e">
        <f ca="1">IF(AND('2 - 4 Hr Raw Data'!Q12="",'3 - 24 Hr Raw Data'!Q12=""),(P16-S$6)/(P$11-S$6)*100,"")</f>
        <v>#DIV/0!</v>
      </c>
      <c r="T16" s="69" t="e">
        <f ca="1">IF(AND('2 - 4 Hr Raw Data'!Q12="",'3 - 24 Hr Raw Data'!Q12=""),(Q16/Q$11)*100,"")</f>
        <v>#DIV/0!</v>
      </c>
      <c r="U16" s="294" t="str">
        <f>IF(AND('2 - 4 Hr Raw Data'!Q12&lt;&gt;"",'3 - 24 Hr Raw Data'!Q12=""),"4 Hour: "&amp;'2 - 4 Hr Raw Data'!Q12,IF(AND('2 - 4 Hr Raw Data'!Q12="",'3 - 24 Hr Raw Data'!Q12&lt;&gt;""),"24 Hour: "&amp;'3 - 24 Hr Raw Data'!Q12,IF(AND('2 - 4 Hr Raw Data'!Q12="",'3 - 24 Hr Raw Data'!Q12=""),"","4 Hour: "&amp;'2 - 4 Hr Raw Data'!Q12&amp;"; 24 Hour: "&amp;'3 - 24 Hr Raw Data'!Q12)))</f>
        <v/>
      </c>
      <c r="V16" s="70" t="b">
        <f t="shared" si="0"/>
        <v>0</v>
      </c>
    </row>
    <row r="17" spans="1:22" s="70" customFormat="1" ht="14" x14ac:dyDescent="0.15">
      <c r="A17" s="338" t="str">
        <f>IF('2 - 4 Hr Raw Data'!O13="","",'2 - 4 Hr Raw Data'!O13)</f>
        <v/>
      </c>
      <c r="B17" s="276"/>
      <c r="C17" s="280" t="str">
        <f>IF(A17="","",'2 - 4 Hr Raw Data'!P13)</f>
        <v/>
      </c>
      <c r="D17" s="138">
        <f>IF(AND('2 - 4 Hr Raw Data'!Q13="",'3 - 24 Hr Raw Data'!Q13=""),'2 - 4 Hr Raw Data'!B13,"")</f>
        <v>0</v>
      </c>
      <c r="E17" s="139">
        <f>IF(AND('2 - 4 Hr Raw Data'!Q13="",'3 - 24 Hr Raw Data'!Q13=""),'2 - 4 Hr Raw Data'!I13,"")</f>
        <v>0</v>
      </c>
      <c r="F17" s="64">
        <f>IF(AND('2 - 4 Hr Raw Data'!Q13="",'3 - 24 Hr Raw Data'!Q13=""),'2 - 4 Hr Raw Data'!J13,"")</f>
        <v>0</v>
      </c>
      <c r="G17" s="64">
        <f>IF(AND('2 - 4 Hr Raw Data'!Q13="",'3 - 24 Hr Raw Data'!Q13=""),'2 - 4 Hr Raw Data'!K13,"")</f>
        <v>0</v>
      </c>
      <c r="H17" s="68">
        <f>IF(AND('2 - 4 Hr Raw Data'!Q13="",'3 - 24 Hr Raw Data'!Q13=""),'2 - 4 Hr Raw Data'!L13,"")</f>
        <v>0</v>
      </c>
      <c r="I17" s="69">
        <f>IF(AND('2 - 4 Hr Raw Data'!Q13="",'3 - 24 Hr Raw Data'!Q13=""),'2 - 4 Hr Raw Data'!M13,"")</f>
        <v>0</v>
      </c>
      <c r="J17" s="235" t="e">
        <f>IF(AND('2 - 4 Hr Raw Data'!Q13="",'3 - 24 Hr Raw Data'!Q13=""),(F17/(E17))*100,"")</f>
        <v>#DIV/0!</v>
      </c>
      <c r="K17" s="65" t="e">
        <f ca="1">IF(AND('2 - 4 Hr Raw Data'!Q13="",'3 - 24 Hr Raw Data'!Q13=""),J17/$J$11,"")</f>
        <v>#DIV/0!</v>
      </c>
      <c r="L17" s="65" t="e">
        <f>IF(AND('2 - 4 Hr Raw Data'!Q13="",'3 - 24 Hr Raw Data'!Q13=""),(G17/(E17))*100,"")</f>
        <v>#DIV/0!</v>
      </c>
      <c r="M17" s="65" t="e">
        <f ca="1">IF(AND('2 - 4 Hr Raw Data'!Q13="",'3 - 24 Hr Raw Data'!Q13=""),L17/$L$11,"")</f>
        <v>#DIV/0!</v>
      </c>
      <c r="N17" s="65" t="e">
        <f ca="1">IF(AND('2 - 4 Hr Raw Data'!Q13="",'3 - 24 Hr Raw Data'!Q13=""),H17/$H$11,"")</f>
        <v>#DIV/0!</v>
      </c>
      <c r="O17" s="65" t="e">
        <f ca="1">IF(AND('2 - 4 Hr Raw Data'!Q13="",'3 - 24 Hr Raw Data'!Q13=""),I17/$I$11,"")</f>
        <v>#DIV/0!</v>
      </c>
      <c r="P17" s="66" t="e">
        <f>IF(AND('2 - 4 Hr Raw Data'!Q13="",'3 - 24 Hr Raw Data'!Q13=""),(E17/D17)*($S$4/1.042)*2,"")</f>
        <v>#DIV/0!</v>
      </c>
      <c r="Q17" s="67" t="e">
        <f>IF(AND('2 - 4 Hr Raw Data'!Q13="",'3 - 24 Hr Raw Data'!Q13=""),LOG(P17/S$6,2),"")</f>
        <v>#DIV/0!</v>
      </c>
      <c r="R17" s="68" t="e">
        <f ca="1">IF(AND('2 - 4 Hr Raw Data'!Q13="",'3 - 24 Hr Raw Data'!Q13=""),(P17/P$11)*100,"")</f>
        <v>#DIV/0!</v>
      </c>
      <c r="S17" s="68" t="e">
        <f ca="1">IF(AND('2 - 4 Hr Raw Data'!Q13="",'3 - 24 Hr Raw Data'!Q13=""),(P17-S$6)/(P$11-S$6)*100,"")</f>
        <v>#DIV/0!</v>
      </c>
      <c r="T17" s="69" t="e">
        <f ca="1">IF(AND('2 - 4 Hr Raw Data'!Q13="",'3 - 24 Hr Raw Data'!Q13=""),(Q17/Q$11)*100,"")</f>
        <v>#DIV/0!</v>
      </c>
      <c r="U17" s="294" t="str">
        <f>IF(AND('2 - 4 Hr Raw Data'!Q13&lt;&gt;"",'3 - 24 Hr Raw Data'!Q13=""),"4 Hour: "&amp;'2 - 4 Hr Raw Data'!Q13,IF(AND('2 - 4 Hr Raw Data'!Q13="",'3 - 24 Hr Raw Data'!Q13&lt;&gt;""),"24 Hour: "&amp;'3 - 24 Hr Raw Data'!Q13,IF(AND('2 - 4 Hr Raw Data'!Q13="",'3 - 24 Hr Raw Data'!Q13=""),"","4 Hour: "&amp;'2 - 4 Hr Raw Data'!Q13&amp;"; 24 Hour: "&amp;'3 - 24 Hr Raw Data'!Q13)))</f>
        <v/>
      </c>
      <c r="V17" s="70" t="b">
        <f t="shared" si="0"/>
        <v>0</v>
      </c>
    </row>
    <row r="18" spans="1:22" s="70" customFormat="1" ht="14" x14ac:dyDescent="0.15">
      <c r="A18" s="338" t="str">
        <f>IF('2 - 4 Hr Raw Data'!O14="","",'2 - 4 Hr Raw Data'!O14)</f>
        <v/>
      </c>
      <c r="B18" s="276"/>
      <c r="C18" s="280" t="str">
        <f>IF(A18="","",'2 - 4 Hr Raw Data'!P14)</f>
        <v/>
      </c>
      <c r="D18" s="138">
        <f>IF(AND('2 - 4 Hr Raw Data'!Q14="",'3 - 24 Hr Raw Data'!Q14=""),'2 - 4 Hr Raw Data'!B14,"")</f>
        <v>0</v>
      </c>
      <c r="E18" s="139">
        <f>IF(AND('2 - 4 Hr Raw Data'!Q14="",'3 - 24 Hr Raw Data'!Q14=""),'2 - 4 Hr Raw Data'!I14,"")</f>
        <v>0</v>
      </c>
      <c r="F18" s="64">
        <f>IF(AND('2 - 4 Hr Raw Data'!Q14="",'3 - 24 Hr Raw Data'!Q14=""),'2 - 4 Hr Raw Data'!J14,"")</f>
        <v>0</v>
      </c>
      <c r="G18" s="64">
        <f>IF(AND('2 - 4 Hr Raw Data'!Q14="",'3 - 24 Hr Raw Data'!Q14=""),'2 - 4 Hr Raw Data'!K14,"")</f>
        <v>0</v>
      </c>
      <c r="H18" s="68">
        <f>IF(AND('2 - 4 Hr Raw Data'!Q14="",'3 - 24 Hr Raw Data'!Q14=""),'2 - 4 Hr Raw Data'!L14,"")</f>
        <v>0</v>
      </c>
      <c r="I18" s="69">
        <f>IF(AND('2 - 4 Hr Raw Data'!Q14="",'3 - 24 Hr Raw Data'!Q14=""),'2 - 4 Hr Raw Data'!M14,"")</f>
        <v>0</v>
      </c>
      <c r="J18" s="235" t="e">
        <f>IF(AND('2 - 4 Hr Raw Data'!Q14="",'3 - 24 Hr Raw Data'!Q14=""),(F18/(E18))*100,"")</f>
        <v>#DIV/0!</v>
      </c>
      <c r="K18" s="65" t="e">
        <f ca="1">IF(AND('2 - 4 Hr Raw Data'!Q14="",'3 - 24 Hr Raw Data'!Q14=""),J18/$J$11,"")</f>
        <v>#DIV/0!</v>
      </c>
      <c r="L18" s="65" t="e">
        <f>IF(AND('2 - 4 Hr Raw Data'!Q14="",'3 - 24 Hr Raw Data'!Q14=""),(G18/(E18))*100,"")</f>
        <v>#DIV/0!</v>
      </c>
      <c r="M18" s="65" t="e">
        <f ca="1">IF(AND('2 - 4 Hr Raw Data'!Q14="",'3 - 24 Hr Raw Data'!Q14=""),L18/$L$11,"")</f>
        <v>#DIV/0!</v>
      </c>
      <c r="N18" s="65" t="e">
        <f ca="1">IF(AND('2 - 4 Hr Raw Data'!Q14="",'3 - 24 Hr Raw Data'!Q14=""),H18/$H$11,"")</f>
        <v>#DIV/0!</v>
      </c>
      <c r="O18" s="65" t="e">
        <f ca="1">IF(AND('2 - 4 Hr Raw Data'!Q14="",'3 - 24 Hr Raw Data'!Q14=""),I18/$I$11,"")</f>
        <v>#DIV/0!</v>
      </c>
      <c r="P18" s="66" t="e">
        <f>IF(AND('2 - 4 Hr Raw Data'!Q14="",'3 - 24 Hr Raw Data'!Q14=""),(E18/D18)*($S$4/1.042)*2,"")</f>
        <v>#DIV/0!</v>
      </c>
      <c r="Q18" s="67" t="e">
        <f>IF(AND('2 - 4 Hr Raw Data'!Q14="",'3 - 24 Hr Raw Data'!Q14=""),LOG(P18/S$6,2),"")</f>
        <v>#DIV/0!</v>
      </c>
      <c r="R18" s="68" t="e">
        <f ca="1">IF(AND('2 - 4 Hr Raw Data'!Q14="",'3 - 24 Hr Raw Data'!Q14=""),(P18/P$11)*100,"")</f>
        <v>#DIV/0!</v>
      </c>
      <c r="S18" s="68" t="e">
        <f ca="1">IF(AND('2 - 4 Hr Raw Data'!Q14="",'3 - 24 Hr Raw Data'!Q14=""),(P18-S$6)/(P$11-S$6)*100,"")</f>
        <v>#DIV/0!</v>
      </c>
      <c r="T18" s="69" t="e">
        <f ca="1">IF(AND('2 - 4 Hr Raw Data'!Q14="",'3 - 24 Hr Raw Data'!Q14=""),(Q18/Q$11)*100,"")</f>
        <v>#DIV/0!</v>
      </c>
      <c r="U18" s="294" t="str">
        <f>IF(AND('2 - 4 Hr Raw Data'!Q14&lt;&gt;"",'3 - 24 Hr Raw Data'!Q14=""),"4 Hour: "&amp;'2 - 4 Hr Raw Data'!Q14,IF(AND('2 - 4 Hr Raw Data'!Q14="",'3 - 24 Hr Raw Data'!Q14&lt;&gt;""),"24 Hour: "&amp;'3 - 24 Hr Raw Data'!Q14,IF(AND('2 - 4 Hr Raw Data'!Q14="",'3 - 24 Hr Raw Data'!Q14=""),"","4 Hour: "&amp;'2 - 4 Hr Raw Data'!Q14&amp;"; 24 Hour: "&amp;'3 - 24 Hr Raw Data'!Q14)))</f>
        <v/>
      </c>
      <c r="V18" s="70" t="b">
        <f t="shared" si="0"/>
        <v>0</v>
      </c>
    </row>
    <row r="19" spans="1:22" s="70" customFormat="1" ht="14" x14ac:dyDescent="0.15">
      <c r="A19" s="338" t="str">
        <f>IF('2 - 4 Hr Raw Data'!O15="","",'2 - 4 Hr Raw Data'!O15)</f>
        <v/>
      </c>
      <c r="B19" s="276"/>
      <c r="C19" s="280" t="str">
        <f>IF(A19="","",'2 - 4 Hr Raw Data'!P15)</f>
        <v/>
      </c>
      <c r="D19" s="138">
        <f>IF(AND('2 - 4 Hr Raw Data'!Q15="",'3 - 24 Hr Raw Data'!Q15=""),'2 - 4 Hr Raw Data'!B15,"")</f>
        <v>0</v>
      </c>
      <c r="E19" s="139">
        <f>IF(AND('2 - 4 Hr Raw Data'!Q15="",'3 - 24 Hr Raw Data'!Q15=""),'2 - 4 Hr Raw Data'!I15,"")</f>
        <v>0</v>
      </c>
      <c r="F19" s="64">
        <f>IF(AND('2 - 4 Hr Raw Data'!Q15="",'3 - 24 Hr Raw Data'!Q15=""),'2 - 4 Hr Raw Data'!J15,"")</f>
        <v>0</v>
      </c>
      <c r="G19" s="64">
        <f>IF(AND('2 - 4 Hr Raw Data'!Q15="",'3 - 24 Hr Raw Data'!Q15=""),'2 - 4 Hr Raw Data'!K15,"")</f>
        <v>0</v>
      </c>
      <c r="H19" s="68">
        <f>IF(AND('2 - 4 Hr Raw Data'!Q15="",'3 - 24 Hr Raw Data'!Q15=""),'2 - 4 Hr Raw Data'!L15,"")</f>
        <v>0</v>
      </c>
      <c r="I19" s="69">
        <f>IF(AND('2 - 4 Hr Raw Data'!Q15="",'3 - 24 Hr Raw Data'!Q15=""),'2 - 4 Hr Raw Data'!M15,"")</f>
        <v>0</v>
      </c>
      <c r="J19" s="235" t="e">
        <f>IF(AND('2 - 4 Hr Raw Data'!Q15="",'3 - 24 Hr Raw Data'!Q15=""),(F19/(E19))*100,"")</f>
        <v>#DIV/0!</v>
      </c>
      <c r="K19" s="65" t="e">
        <f ca="1">IF(AND('2 - 4 Hr Raw Data'!Q15="",'3 - 24 Hr Raw Data'!Q15=""),J19/$J$11,"")</f>
        <v>#DIV/0!</v>
      </c>
      <c r="L19" s="65" t="e">
        <f>IF(AND('2 - 4 Hr Raw Data'!Q15="",'3 - 24 Hr Raw Data'!Q15=""),(G19/(E19))*100,"")</f>
        <v>#DIV/0!</v>
      </c>
      <c r="M19" s="65" t="e">
        <f ca="1">IF(AND('2 - 4 Hr Raw Data'!Q15="",'3 - 24 Hr Raw Data'!Q15=""),L19/$L$11,"")</f>
        <v>#DIV/0!</v>
      </c>
      <c r="N19" s="65" t="e">
        <f ca="1">IF(AND('2 - 4 Hr Raw Data'!Q15="",'3 - 24 Hr Raw Data'!Q15=""),H19/$H$11,"")</f>
        <v>#DIV/0!</v>
      </c>
      <c r="O19" s="65" t="e">
        <f ca="1">IF(AND('2 - 4 Hr Raw Data'!Q15="",'3 - 24 Hr Raw Data'!Q15=""),I19/$I$11,"")</f>
        <v>#DIV/0!</v>
      </c>
      <c r="P19" s="66" t="e">
        <f>IF(AND('2 - 4 Hr Raw Data'!Q15="",'3 - 24 Hr Raw Data'!Q15=""),(E19/D19)*($S$4/1.042)*2,"")</f>
        <v>#DIV/0!</v>
      </c>
      <c r="Q19" s="67" t="e">
        <f>IF(AND('2 - 4 Hr Raw Data'!Q15="",'3 - 24 Hr Raw Data'!Q15=""),LOG(P19/S$6,2),"")</f>
        <v>#DIV/0!</v>
      </c>
      <c r="R19" s="68" t="e">
        <f ca="1">IF(AND('2 - 4 Hr Raw Data'!Q15="",'3 - 24 Hr Raw Data'!Q15=""),(P19/P$11)*100,"")</f>
        <v>#DIV/0!</v>
      </c>
      <c r="S19" s="68" t="e">
        <f ca="1">IF(AND('2 - 4 Hr Raw Data'!Q15="",'3 - 24 Hr Raw Data'!Q15=""),(P19-S$6)/(P$11-S$6)*100,"")</f>
        <v>#DIV/0!</v>
      </c>
      <c r="T19" s="69" t="e">
        <f ca="1">IF(AND('2 - 4 Hr Raw Data'!Q15="",'3 - 24 Hr Raw Data'!Q15=""),(Q19/Q$11)*100,"")</f>
        <v>#DIV/0!</v>
      </c>
      <c r="U19" s="294" t="str">
        <f>IF(AND('2 - 4 Hr Raw Data'!Q15&lt;&gt;"",'3 - 24 Hr Raw Data'!Q15=""),"4 Hour: "&amp;'2 - 4 Hr Raw Data'!Q15,IF(AND('2 - 4 Hr Raw Data'!Q15="",'3 - 24 Hr Raw Data'!Q15&lt;&gt;""),"24 Hour: "&amp;'3 - 24 Hr Raw Data'!Q15,IF(AND('2 - 4 Hr Raw Data'!Q15="",'3 - 24 Hr Raw Data'!Q15=""),"","4 Hour: "&amp;'2 - 4 Hr Raw Data'!Q15&amp;"; 24 Hour: "&amp;'3 - 24 Hr Raw Data'!Q15)))</f>
        <v/>
      </c>
      <c r="V19" s="70" t="b">
        <f t="shared" si="0"/>
        <v>0</v>
      </c>
    </row>
    <row r="20" spans="1:22" s="70" customFormat="1" ht="14" x14ac:dyDescent="0.15">
      <c r="A20" s="338" t="str">
        <f>IF('2 - 4 Hr Raw Data'!O16="","",'2 - 4 Hr Raw Data'!O16)</f>
        <v/>
      </c>
      <c r="B20" s="276"/>
      <c r="C20" s="280" t="str">
        <f>IF(A20="","",'2 - 4 Hr Raw Data'!P16)</f>
        <v/>
      </c>
      <c r="D20" s="138">
        <f>IF(AND('2 - 4 Hr Raw Data'!Q16="",'3 - 24 Hr Raw Data'!Q16=""),'2 - 4 Hr Raw Data'!B16,"")</f>
        <v>0</v>
      </c>
      <c r="E20" s="139">
        <f>IF(AND('2 - 4 Hr Raw Data'!Q16="",'3 - 24 Hr Raw Data'!Q16=""),'2 - 4 Hr Raw Data'!I16,"")</f>
        <v>0</v>
      </c>
      <c r="F20" s="64">
        <f>IF(AND('2 - 4 Hr Raw Data'!Q16="",'3 - 24 Hr Raw Data'!Q16=""),'2 - 4 Hr Raw Data'!J16,"")</f>
        <v>0</v>
      </c>
      <c r="G20" s="64">
        <f>IF(AND('2 - 4 Hr Raw Data'!Q16="",'3 - 24 Hr Raw Data'!Q16=""),'2 - 4 Hr Raw Data'!K16,"")</f>
        <v>0</v>
      </c>
      <c r="H20" s="68">
        <f>IF(AND('2 - 4 Hr Raw Data'!Q16="",'3 - 24 Hr Raw Data'!Q16=""),'2 - 4 Hr Raw Data'!L16,"")</f>
        <v>0</v>
      </c>
      <c r="I20" s="69">
        <f>IF(AND('2 - 4 Hr Raw Data'!Q16="",'3 - 24 Hr Raw Data'!Q16=""),'2 - 4 Hr Raw Data'!M16,"")</f>
        <v>0</v>
      </c>
      <c r="J20" s="235" t="e">
        <f>IF(AND('2 - 4 Hr Raw Data'!Q16="",'3 - 24 Hr Raw Data'!Q16=""),(F20/(E20))*100,"")</f>
        <v>#DIV/0!</v>
      </c>
      <c r="K20" s="65" t="e">
        <f ca="1">IF(AND('2 - 4 Hr Raw Data'!Q16="",'3 - 24 Hr Raw Data'!Q16=""),J20/$J$11,"")</f>
        <v>#DIV/0!</v>
      </c>
      <c r="L20" s="65" t="e">
        <f>IF(AND('2 - 4 Hr Raw Data'!Q16="",'3 - 24 Hr Raw Data'!Q16=""),(G20/(E20))*100,"")</f>
        <v>#DIV/0!</v>
      </c>
      <c r="M20" s="65" t="e">
        <f ca="1">IF(AND('2 - 4 Hr Raw Data'!Q16="",'3 - 24 Hr Raw Data'!Q16=""),L20/$L$11,"")</f>
        <v>#DIV/0!</v>
      </c>
      <c r="N20" s="65" t="e">
        <f ca="1">IF(AND('2 - 4 Hr Raw Data'!Q16="",'3 - 24 Hr Raw Data'!Q16=""),H20/$H$11,"")</f>
        <v>#DIV/0!</v>
      </c>
      <c r="O20" s="65" t="e">
        <f ca="1">IF(AND('2 - 4 Hr Raw Data'!Q16="",'3 - 24 Hr Raw Data'!Q16=""),I20/$I$11,"")</f>
        <v>#DIV/0!</v>
      </c>
      <c r="P20" s="66" t="e">
        <f>IF(AND('2 - 4 Hr Raw Data'!Q16="",'3 - 24 Hr Raw Data'!Q16=""),(E20/D20)*($S$4/1.042)*2,"")</f>
        <v>#DIV/0!</v>
      </c>
      <c r="Q20" s="67" t="e">
        <f>IF(AND('2 - 4 Hr Raw Data'!Q16="",'3 - 24 Hr Raw Data'!Q16=""),LOG(P20/S$6,2),"")</f>
        <v>#DIV/0!</v>
      </c>
      <c r="R20" s="68" t="e">
        <f ca="1">IF(AND('2 - 4 Hr Raw Data'!Q16="",'3 - 24 Hr Raw Data'!Q16=""),(P20/P$11)*100,"")</f>
        <v>#DIV/0!</v>
      </c>
      <c r="S20" s="68" t="e">
        <f ca="1">IF(AND('2 - 4 Hr Raw Data'!Q16="",'3 - 24 Hr Raw Data'!Q16=""),(P20-S$6)/(P$11-S$6)*100,"")</f>
        <v>#DIV/0!</v>
      </c>
      <c r="T20" s="69" t="e">
        <f ca="1">IF(AND('2 - 4 Hr Raw Data'!Q16="",'3 - 24 Hr Raw Data'!Q16=""),(Q20/Q$11)*100,"")</f>
        <v>#DIV/0!</v>
      </c>
      <c r="U20" s="294" t="str">
        <f>IF(AND('2 - 4 Hr Raw Data'!Q16&lt;&gt;"",'3 - 24 Hr Raw Data'!Q16=""),"4 Hour: "&amp;'2 - 4 Hr Raw Data'!Q16,IF(AND('2 - 4 Hr Raw Data'!Q16="",'3 - 24 Hr Raw Data'!Q16&lt;&gt;""),"24 Hour: "&amp;'3 - 24 Hr Raw Data'!Q16,IF(AND('2 - 4 Hr Raw Data'!Q16="",'3 - 24 Hr Raw Data'!Q16=""),"","4 Hour: "&amp;'2 - 4 Hr Raw Data'!Q16&amp;"; 24 Hour: "&amp;'3 - 24 Hr Raw Data'!Q16)))</f>
        <v/>
      </c>
      <c r="V20" s="70" t="b">
        <f t="shared" si="0"/>
        <v>0</v>
      </c>
    </row>
    <row r="21" spans="1:22" s="70" customFormat="1" ht="14" x14ac:dyDescent="0.15">
      <c r="A21" s="338" t="str">
        <f>IF('2 - 4 Hr Raw Data'!O17="","",'2 - 4 Hr Raw Data'!O17)</f>
        <v/>
      </c>
      <c r="B21" s="276"/>
      <c r="C21" s="280" t="str">
        <f>IF(A21="","",'2 - 4 Hr Raw Data'!P17)</f>
        <v/>
      </c>
      <c r="D21" s="138">
        <f>IF(AND('2 - 4 Hr Raw Data'!Q17="",'3 - 24 Hr Raw Data'!Q17=""),'2 - 4 Hr Raw Data'!B17,"")</f>
        <v>0</v>
      </c>
      <c r="E21" s="139">
        <f>IF(AND('2 - 4 Hr Raw Data'!Q17="",'3 - 24 Hr Raw Data'!Q17=""),'2 - 4 Hr Raw Data'!I17,"")</f>
        <v>0</v>
      </c>
      <c r="F21" s="64">
        <f>IF(AND('2 - 4 Hr Raw Data'!Q17="",'3 - 24 Hr Raw Data'!Q17=""),'2 - 4 Hr Raw Data'!J17,"")</f>
        <v>0</v>
      </c>
      <c r="G21" s="64">
        <f>IF(AND('2 - 4 Hr Raw Data'!Q17="",'3 - 24 Hr Raw Data'!Q17=""),'2 - 4 Hr Raw Data'!K17,"")</f>
        <v>0</v>
      </c>
      <c r="H21" s="68">
        <f>IF(AND('2 - 4 Hr Raw Data'!Q17="",'3 - 24 Hr Raw Data'!Q17=""),'2 - 4 Hr Raw Data'!L17,"")</f>
        <v>0</v>
      </c>
      <c r="I21" s="69">
        <f>IF(AND('2 - 4 Hr Raw Data'!Q17="",'3 - 24 Hr Raw Data'!Q17=""),'2 - 4 Hr Raw Data'!M17,"")</f>
        <v>0</v>
      </c>
      <c r="J21" s="235" t="e">
        <f>IF(AND('2 - 4 Hr Raw Data'!Q17="",'3 - 24 Hr Raw Data'!Q17=""),(F21/(E21))*100,"")</f>
        <v>#DIV/0!</v>
      </c>
      <c r="K21" s="65" t="e">
        <f ca="1">IF(AND('2 - 4 Hr Raw Data'!Q17="",'3 - 24 Hr Raw Data'!Q17=""),J21/$J$11,"")</f>
        <v>#DIV/0!</v>
      </c>
      <c r="L21" s="65" t="e">
        <f>IF(AND('2 - 4 Hr Raw Data'!Q17="",'3 - 24 Hr Raw Data'!Q17=""),(G21/(E21))*100,"")</f>
        <v>#DIV/0!</v>
      </c>
      <c r="M21" s="65" t="e">
        <f ca="1">IF(AND('2 - 4 Hr Raw Data'!Q17="",'3 - 24 Hr Raw Data'!Q17=""),L21/$L$11,"")</f>
        <v>#DIV/0!</v>
      </c>
      <c r="N21" s="65" t="e">
        <f ca="1">IF(AND('2 - 4 Hr Raw Data'!Q17="",'3 - 24 Hr Raw Data'!Q17=""),H21/$H$11,"")</f>
        <v>#DIV/0!</v>
      </c>
      <c r="O21" s="65" t="e">
        <f ca="1">IF(AND('2 - 4 Hr Raw Data'!Q17="",'3 - 24 Hr Raw Data'!Q17=""),I21/$I$11,"")</f>
        <v>#DIV/0!</v>
      </c>
      <c r="P21" s="66" t="e">
        <f>IF(AND('2 - 4 Hr Raw Data'!Q17="",'3 - 24 Hr Raw Data'!Q17=""),(E21/D21)*($S$4/1.042)*2,"")</f>
        <v>#DIV/0!</v>
      </c>
      <c r="Q21" s="67" t="e">
        <f>IF(AND('2 - 4 Hr Raw Data'!Q17="",'3 - 24 Hr Raw Data'!Q17=""),LOG(P21/S$6,2),"")</f>
        <v>#DIV/0!</v>
      </c>
      <c r="R21" s="68" t="e">
        <f ca="1">IF(AND('2 - 4 Hr Raw Data'!Q17="",'3 - 24 Hr Raw Data'!Q17=""),(P21/P$11)*100,"")</f>
        <v>#DIV/0!</v>
      </c>
      <c r="S21" s="68" t="e">
        <f ca="1">IF(AND('2 - 4 Hr Raw Data'!Q17="",'3 - 24 Hr Raw Data'!Q17=""),(P21-S$6)/(P$11-S$6)*100,"")</f>
        <v>#DIV/0!</v>
      </c>
      <c r="T21" s="69" t="e">
        <f ca="1">IF(AND('2 - 4 Hr Raw Data'!Q17="",'3 - 24 Hr Raw Data'!Q17=""),(Q21/Q$11)*100,"")</f>
        <v>#DIV/0!</v>
      </c>
      <c r="U21" s="294" t="str">
        <f>IF(AND('2 - 4 Hr Raw Data'!Q17&lt;&gt;"",'3 - 24 Hr Raw Data'!Q17=""),"4 Hour: "&amp;'2 - 4 Hr Raw Data'!Q17,IF(AND('2 - 4 Hr Raw Data'!Q17="",'3 - 24 Hr Raw Data'!Q17&lt;&gt;""),"24 Hour: "&amp;'3 - 24 Hr Raw Data'!Q17,IF(AND('2 - 4 Hr Raw Data'!Q17="",'3 - 24 Hr Raw Data'!Q17=""),"","4 Hour: "&amp;'2 - 4 Hr Raw Data'!Q17&amp;"; 24 Hour: "&amp;'3 - 24 Hr Raw Data'!Q17)))</f>
        <v/>
      </c>
      <c r="V21" s="70" t="b">
        <f t="shared" si="0"/>
        <v>0</v>
      </c>
    </row>
    <row r="22" spans="1:22" s="70" customFormat="1" ht="13" customHeight="1" x14ac:dyDescent="0.15">
      <c r="A22" s="338" t="str">
        <f>IF('2 - 4 Hr Raw Data'!O18="","",'2 - 4 Hr Raw Data'!O18)</f>
        <v/>
      </c>
      <c r="B22" s="276"/>
      <c r="C22" s="280" t="str">
        <f>IF(A22="","",'2 - 4 Hr Raw Data'!P18)</f>
        <v/>
      </c>
      <c r="D22" s="138">
        <f>IF(AND('2 - 4 Hr Raw Data'!Q18="",'3 - 24 Hr Raw Data'!Q18=""),'2 - 4 Hr Raw Data'!B18,"")</f>
        <v>0</v>
      </c>
      <c r="E22" s="139">
        <f>IF(AND('2 - 4 Hr Raw Data'!Q18="",'3 - 24 Hr Raw Data'!Q18=""),'2 - 4 Hr Raw Data'!I18,"")</f>
        <v>0</v>
      </c>
      <c r="F22" s="64">
        <f>IF(AND('2 - 4 Hr Raw Data'!Q18="",'3 - 24 Hr Raw Data'!Q18=""),'2 - 4 Hr Raw Data'!J18,"")</f>
        <v>0</v>
      </c>
      <c r="G22" s="64">
        <f>IF(AND('2 - 4 Hr Raw Data'!Q18="",'3 - 24 Hr Raw Data'!Q18=""),'2 - 4 Hr Raw Data'!K18,"")</f>
        <v>0</v>
      </c>
      <c r="H22" s="68">
        <f>IF(AND('2 - 4 Hr Raw Data'!Q18="",'3 - 24 Hr Raw Data'!Q18=""),'2 - 4 Hr Raw Data'!L18,"")</f>
        <v>0</v>
      </c>
      <c r="I22" s="69">
        <f>IF(AND('2 - 4 Hr Raw Data'!Q18="",'3 - 24 Hr Raw Data'!Q18=""),'2 - 4 Hr Raw Data'!M18,"")</f>
        <v>0</v>
      </c>
      <c r="J22" s="235" t="e">
        <f>IF(AND('2 - 4 Hr Raw Data'!Q18="",'3 - 24 Hr Raw Data'!Q18=""),(F22/(E22))*100,"")</f>
        <v>#DIV/0!</v>
      </c>
      <c r="K22" s="65" t="e">
        <f ca="1">IF(AND('2 - 4 Hr Raw Data'!Q18="",'3 - 24 Hr Raw Data'!Q18=""),J22/$J$11,"")</f>
        <v>#DIV/0!</v>
      </c>
      <c r="L22" s="65" t="e">
        <f>IF(AND('2 - 4 Hr Raw Data'!Q18="",'3 - 24 Hr Raw Data'!Q18=""),(G22/(E22))*100,"")</f>
        <v>#DIV/0!</v>
      </c>
      <c r="M22" s="65" t="e">
        <f ca="1">IF(AND('2 - 4 Hr Raw Data'!Q18="",'3 - 24 Hr Raw Data'!Q18=""),L22/$L$11,"")</f>
        <v>#DIV/0!</v>
      </c>
      <c r="N22" s="65" t="e">
        <f ca="1">IF(AND('2 - 4 Hr Raw Data'!Q18="",'3 - 24 Hr Raw Data'!Q18=""),H22/$H$11,"")</f>
        <v>#DIV/0!</v>
      </c>
      <c r="O22" s="65" t="e">
        <f ca="1">IF(AND('2 - 4 Hr Raw Data'!Q18="",'3 - 24 Hr Raw Data'!Q18=""),I22/$I$11,"")</f>
        <v>#DIV/0!</v>
      </c>
      <c r="P22" s="66" t="e">
        <f>IF(AND('2 - 4 Hr Raw Data'!Q18="",'3 - 24 Hr Raw Data'!Q18=""),(E22/D22)*($S$4/1.042)*2,"")</f>
        <v>#DIV/0!</v>
      </c>
      <c r="Q22" s="67" t="e">
        <f>IF(AND('2 - 4 Hr Raw Data'!Q18="",'3 - 24 Hr Raw Data'!Q18=""),LOG(P22/S$6,2),"")</f>
        <v>#DIV/0!</v>
      </c>
      <c r="R22" s="68" t="e">
        <f ca="1">IF(AND('2 - 4 Hr Raw Data'!Q18="",'3 - 24 Hr Raw Data'!Q18=""),(P22/P$11)*100,"")</f>
        <v>#DIV/0!</v>
      </c>
      <c r="S22" s="68" t="e">
        <f ca="1">IF(AND('2 - 4 Hr Raw Data'!Q18="",'3 - 24 Hr Raw Data'!Q18=""),(P22-S$6)/(P$11-S$6)*100,"")</f>
        <v>#DIV/0!</v>
      </c>
      <c r="T22" s="69" t="e">
        <f ca="1">IF(AND('2 - 4 Hr Raw Data'!Q18="",'3 - 24 Hr Raw Data'!Q18=""),(Q22/Q$11)*100,"")</f>
        <v>#DIV/0!</v>
      </c>
      <c r="U22" s="294" t="str">
        <f>IF(AND('2 - 4 Hr Raw Data'!Q18&lt;&gt;"",'3 - 24 Hr Raw Data'!Q18=""),"4 Hour: "&amp;'2 - 4 Hr Raw Data'!Q18,IF(AND('2 - 4 Hr Raw Data'!Q18="",'3 - 24 Hr Raw Data'!Q18&lt;&gt;""),"24 Hour: "&amp;'3 - 24 Hr Raw Data'!Q18,IF(AND('2 - 4 Hr Raw Data'!Q18="",'3 - 24 Hr Raw Data'!Q18=""),"","4 Hour: "&amp;'2 - 4 Hr Raw Data'!Q18&amp;"; 24 Hour: "&amp;'3 - 24 Hr Raw Data'!Q18)))</f>
        <v/>
      </c>
      <c r="V22" s="70" t="b">
        <f t="shared" si="0"/>
        <v>0</v>
      </c>
    </row>
    <row r="23" spans="1:22" s="70" customFormat="1" ht="14" x14ac:dyDescent="0.15">
      <c r="A23" s="338" t="str">
        <f>IF('2 - 4 Hr Raw Data'!O19="","",'2 - 4 Hr Raw Data'!O19)</f>
        <v/>
      </c>
      <c r="B23" s="276"/>
      <c r="C23" s="280" t="str">
        <f>IF(A23="","",'2 - 4 Hr Raw Data'!P19)</f>
        <v/>
      </c>
      <c r="D23" s="138">
        <f>IF(AND('2 - 4 Hr Raw Data'!Q19="",'3 - 24 Hr Raw Data'!Q19=""),'2 - 4 Hr Raw Data'!B19,"")</f>
        <v>0</v>
      </c>
      <c r="E23" s="139">
        <f>IF(AND('2 - 4 Hr Raw Data'!Q19="",'3 - 24 Hr Raw Data'!Q19=""),'2 - 4 Hr Raw Data'!I19,"")</f>
        <v>0</v>
      </c>
      <c r="F23" s="64">
        <f>IF(AND('2 - 4 Hr Raw Data'!Q19="",'3 - 24 Hr Raw Data'!Q19=""),'2 - 4 Hr Raw Data'!J19,"")</f>
        <v>0</v>
      </c>
      <c r="G23" s="64">
        <f>IF(AND('2 - 4 Hr Raw Data'!Q19="",'3 - 24 Hr Raw Data'!Q19=""),'2 - 4 Hr Raw Data'!K19,"")</f>
        <v>0</v>
      </c>
      <c r="H23" s="68">
        <f>IF(AND('2 - 4 Hr Raw Data'!Q19="",'3 - 24 Hr Raw Data'!Q19=""),'2 - 4 Hr Raw Data'!L19,"")</f>
        <v>0</v>
      </c>
      <c r="I23" s="69">
        <f>IF(AND('2 - 4 Hr Raw Data'!Q19="",'3 - 24 Hr Raw Data'!Q19=""),'2 - 4 Hr Raw Data'!M19,"")</f>
        <v>0</v>
      </c>
      <c r="J23" s="235" t="e">
        <f>IF(AND('2 - 4 Hr Raw Data'!Q19="",'3 - 24 Hr Raw Data'!Q19=""),(F23/(E23))*100,"")</f>
        <v>#DIV/0!</v>
      </c>
      <c r="K23" s="65" t="e">
        <f ca="1">IF(AND('2 - 4 Hr Raw Data'!Q19="",'3 - 24 Hr Raw Data'!Q19=""),J23/$J$11,"")</f>
        <v>#DIV/0!</v>
      </c>
      <c r="L23" s="65" t="e">
        <f>IF(AND('2 - 4 Hr Raw Data'!Q19="",'3 - 24 Hr Raw Data'!Q19=""),(G23/(E23))*100,"")</f>
        <v>#DIV/0!</v>
      </c>
      <c r="M23" s="65" t="e">
        <f ca="1">IF(AND('2 - 4 Hr Raw Data'!Q19="",'3 - 24 Hr Raw Data'!Q19=""),L23/$L$11,"")</f>
        <v>#DIV/0!</v>
      </c>
      <c r="N23" s="65" t="e">
        <f ca="1">IF(AND('2 - 4 Hr Raw Data'!Q19="",'3 - 24 Hr Raw Data'!Q19=""),H23/$H$11,"")</f>
        <v>#DIV/0!</v>
      </c>
      <c r="O23" s="65" t="e">
        <f ca="1">IF(AND('2 - 4 Hr Raw Data'!Q19="",'3 - 24 Hr Raw Data'!Q19=""),I23/$I$11,"")</f>
        <v>#DIV/0!</v>
      </c>
      <c r="P23" s="66" t="e">
        <f>IF(AND('2 - 4 Hr Raw Data'!Q19="",'3 - 24 Hr Raw Data'!Q19=""),(E23/D23)*($S$4/1.042)*2,"")</f>
        <v>#DIV/0!</v>
      </c>
      <c r="Q23" s="67" t="e">
        <f>IF(AND('2 - 4 Hr Raw Data'!Q19="",'3 - 24 Hr Raw Data'!Q19=""),LOG(P23/S$6,2),"")</f>
        <v>#DIV/0!</v>
      </c>
      <c r="R23" s="68" t="e">
        <f ca="1">IF(AND('2 - 4 Hr Raw Data'!Q19="",'3 - 24 Hr Raw Data'!Q19=""),(P23/P$11)*100,"")</f>
        <v>#DIV/0!</v>
      </c>
      <c r="S23" s="68" t="e">
        <f ca="1">IF(AND('2 - 4 Hr Raw Data'!Q19="",'3 - 24 Hr Raw Data'!Q19=""),(P23-S$6)/(P$11-S$6)*100,"")</f>
        <v>#DIV/0!</v>
      </c>
      <c r="T23" s="69" t="e">
        <f ca="1">IF(AND('2 - 4 Hr Raw Data'!Q19="",'3 - 24 Hr Raw Data'!Q19=""),(Q23/Q$11)*100,"")</f>
        <v>#DIV/0!</v>
      </c>
      <c r="U23" s="294" t="str">
        <f>IF(AND('2 - 4 Hr Raw Data'!Q19&lt;&gt;"",'3 - 24 Hr Raw Data'!Q19=""),"4 Hour: "&amp;'2 - 4 Hr Raw Data'!Q19,IF(AND('2 - 4 Hr Raw Data'!Q19="",'3 - 24 Hr Raw Data'!Q19&lt;&gt;""),"24 Hour: "&amp;'3 - 24 Hr Raw Data'!Q19,IF(AND('2 - 4 Hr Raw Data'!Q19="",'3 - 24 Hr Raw Data'!Q19=""),"","4 Hour: "&amp;'2 - 4 Hr Raw Data'!Q19&amp;"; 24 Hour: "&amp;'3 - 24 Hr Raw Data'!Q19)))</f>
        <v/>
      </c>
      <c r="V23" s="70" t="b">
        <f t="shared" si="0"/>
        <v>0</v>
      </c>
    </row>
    <row r="24" spans="1:22" s="70" customFormat="1" ht="14" x14ac:dyDescent="0.15">
      <c r="A24" s="338" t="str">
        <f>IF('2 - 4 Hr Raw Data'!O20="","",'2 - 4 Hr Raw Data'!O20)</f>
        <v/>
      </c>
      <c r="B24" s="276"/>
      <c r="C24" s="280" t="str">
        <f>IF(A24="","",'2 - 4 Hr Raw Data'!P20)</f>
        <v/>
      </c>
      <c r="D24" s="138">
        <f>IF(AND('2 - 4 Hr Raw Data'!Q20="",'3 - 24 Hr Raw Data'!Q20=""),'2 - 4 Hr Raw Data'!B20,"")</f>
        <v>0</v>
      </c>
      <c r="E24" s="139">
        <f>IF(AND('2 - 4 Hr Raw Data'!Q20="",'3 - 24 Hr Raw Data'!Q20=""),'2 - 4 Hr Raw Data'!I20,"")</f>
        <v>0</v>
      </c>
      <c r="F24" s="64">
        <f>IF(AND('2 - 4 Hr Raw Data'!Q20="",'3 - 24 Hr Raw Data'!Q20=""),'2 - 4 Hr Raw Data'!J20,"")</f>
        <v>0</v>
      </c>
      <c r="G24" s="64">
        <f>IF(AND('2 - 4 Hr Raw Data'!Q20="",'3 - 24 Hr Raw Data'!Q20=""),'2 - 4 Hr Raw Data'!K20,"")</f>
        <v>0</v>
      </c>
      <c r="H24" s="68">
        <f>IF(AND('2 - 4 Hr Raw Data'!Q20="",'3 - 24 Hr Raw Data'!Q20=""),'2 - 4 Hr Raw Data'!L20,"")</f>
        <v>0</v>
      </c>
      <c r="I24" s="69">
        <f>IF(AND('2 - 4 Hr Raw Data'!Q20="",'3 - 24 Hr Raw Data'!Q20=""),'2 - 4 Hr Raw Data'!M20,"")</f>
        <v>0</v>
      </c>
      <c r="J24" s="235" t="e">
        <f>IF(AND('2 - 4 Hr Raw Data'!Q20="",'3 - 24 Hr Raw Data'!Q20=""),(F24/(E24))*100,"")</f>
        <v>#DIV/0!</v>
      </c>
      <c r="K24" s="65" t="e">
        <f ca="1">IF(AND('2 - 4 Hr Raw Data'!Q20="",'3 - 24 Hr Raw Data'!Q20=""),J24/$J$11,"")</f>
        <v>#DIV/0!</v>
      </c>
      <c r="L24" s="65" t="e">
        <f>IF(AND('2 - 4 Hr Raw Data'!Q20="",'3 - 24 Hr Raw Data'!Q20=""),(G24/(E24))*100,"")</f>
        <v>#DIV/0!</v>
      </c>
      <c r="M24" s="65" t="e">
        <f ca="1">IF(AND('2 - 4 Hr Raw Data'!Q20="",'3 - 24 Hr Raw Data'!Q20=""),L24/$L$11,"")</f>
        <v>#DIV/0!</v>
      </c>
      <c r="N24" s="65" t="e">
        <f ca="1">IF(AND('2 - 4 Hr Raw Data'!Q20="",'3 - 24 Hr Raw Data'!Q20=""),H24/$H$11,"")</f>
        <v>#DIV/0!</v>
      </c>
      <c r="O24" s="65" t="e">
        <f ca="1">IF(AND('2 - 4 Hr Raw Data'!Q20="",'3 - 24 Hr Raw Data'!Q20=""),I24/$I$11,"")</f>
        <v>#DIV/0!</v>
      </c>
      <c r="P24" s="66" t="e">
        <f>IF(AND('2 - 4 Hr Raw Data'!Q20="",'3 - 24 Hr Raw Data'!Q20=""),(E24/D24)*($S$4/1.042)*2,"")</f>
        <v>#DIV/0!</v>
      </c>
      <c r="Q24" s="67" t="e">
        <f>IF(AND('2 - 4 Hr Raw Data'!Q20="",'3 - 24 Hr Raw Data'!Q20=""),LOG(P24/S$6,2),"")</f>
        <v>#DIV/0!</v>
      </c>
      <c r="R24" s="68" t="e">
        <f ca="1">IF(AND('2 - 4 Hr Raw Data'!Q20="",'3 - 24 Hr Raw Data'!Q20=""),(P24/P$11)*100,"")</f>
        <v>#DIV/0!</v>
      </c>
      <c r="S24" s="68" t="e">
        <f ca="1">IF(AND('2 - 4 Hr Raw Data'!Q20="",'3 - 24 Hr Raw Data'!Q20=""),(P24-S$6)/(P$11-S$6)*100,"")</f>
        <v>#DIV/0!</v>
      </c>
      <c r="T24" s="69" t="e">
        <f ca="1">IF(AND('2 - 4 Hr Raw Data'!Q20="",'3 - 24 Hr Raw Data'!Q20=""),(Q24/Q$11)*100,"")</f>
        <v>#DIV/0!</v>
      </c>
      <c r="U24" s="294" t="str">
        <f>IF(AND('2 - 4 Hr Raw Data'!Q20&lt;&gt;"",'3 - 24 Hr Raw Data'!Q20=""),"4 Hour: "&amp;'2 - 4 Hr Raw Data'!Q20,IF(AND('2 - 4 Hr Raw Data'!Q20="",'3 - 24 Hr Raw Data'!Q20&lt;&gt;""),"24 Hour: "&amp;'3 - 24 Hr Raw Data'!Q20,IF(AND('2 - 4 Hr Raw Data'!Q20="",'3 - 24 Hr Raw Data'!Q20=""),"","4 Hour: "&amp;'2 - 4 Hr Raw Data'!Q20&amp;"; 24 Hour: "&amp;'3 - 24 Hr Raw Data'!Q20)))</f>
        <v/>
      </c>
      <c r="V24" s="70" t="b">
        <f t="shared" si="0"/>
        <v>0</v>
      </c>
    </row>
    <row r="25" spans="1:22" s="70" customFormat="1" ht="14" x14ac:dyDescent="0.15">
      <c r="A25" s="338" t="str">
        <f>IF('2 - 4 Hr Raw Data'!O21="","",'2 - 4 Hr Raw Data'!O21)</f>
        <v/>
      </c>
      <c r="B25" s="276"/>
      <c r="C25" s="280" t="str">
        <f>IF(A25="","",'2 - 4 Hr Raw Data'!P21)</f>
        <v/>
      </c>
      <c r="D25" s="138">
        <f>IF(AND('2 - 4 Hr Raw Data'!Q21="",'3 - 24 Hr Raw Data'!Q21=""),'2 - 4 Hr Raw Data'!B21,"")</f>
        <v>0</v>
      </c>
      <c r="E25" s="139">
        <f>IF(AND('2 - 4 Hr Raw Data'!Q21="",'3 - 24 Hr Raw Data'!Q21=""),'2 - 4 Hr Raw Data'!I21,"")</f>
        <v>0</v>
      </c>
      <c r="F25" s="64">
        <f>IF(AND('2 - 4 Hr Raw Data'!Q21="",'3 - 24 Hr Raw Data'!Q21=""),'2 - 4 Hr Raw Data'!J21,"")</f>
        <v>0</v>
      </c>
      <c r="G25" s="64">
        <f>IF(AND('2 - 4 Hr Raw Data'!Q21="",'3 - 24 Hr Raw Data'!Q21=""),'2 - 4 Hr Raw Data'!K21,"")</f>
        <v>0</v>
      </c>
      <c r="H25" s="68">
        <f>IF(AND('2 - 4 Hr Raw Data'!Q21="",'3 - 24 Hr Raw Data'!Q21=""),'2 - 4 Hr Raw Data'!L21,"")</f>
        <v>0</v>
      </c>
      <c r="I25" s="69">
        <f>IF(AND('2 - 4 Hr Raw Data'!Q21="",'3 - 24 Hr Raw Data'!Q21=""),'2 - 4 Hr Raw Data'!M21,"")</f>
        <v>0</v>
      </c>
      <c r="J25" s="235" t="e">
        <f>IF(AND('2 - 4 Hr Raw Data'!Q21="",'3 - 24 Hr Raw Data'!Q21=""),(F25/(E25))*100,"")</f>
        <v>#DIV/0!</v>
      </c>
      <c r="K25" s="65" t="e">
        <f ca="1">IF(AND('2 - 4 Hr Raw Data'!Q21="",'3 - 24 Hr Raw Data'!Q21=""),J25/$J$11,"")</f>
        <v>#DIV/0!</v>
      </c>
      <c r="L25" s="65" t="e">
        <f>IF(AND('2 - 4 Hr Raw Data'!Q21="",'3 - 24 Hr Raw Data'!Q21=""),(G25/(E25))*100,"")</f>
        <v>#DIV/0!</v>
      </c>
      <c r="M25" s="65" t="e">
        <f ca="1">IF(AND('2 - 4 Hr Raw Data'!Q21="",'3 - 24 Hr Raw Data'!Q21=""),L25/$L$11,"")</f>
        <v>#DIV/0!</v>
      </c>
      <c r="N25" s="65" t="e">
        <f ca="1">IF(AND('2 - 4 Hr Raw Data'!Q21="",'3 - 24 Hr Raw Data'!Q21=""),H25/$H$11,"")</f>
        <v>#DIV/0!</v>
      </c>
      <c r="O25" s="65" t="e">
        <f ca="1">IF(AND('2 - 4 Hr Raw Data'!Q21="",'3 - 24 Hr Raw Data'!Q21=""),I25/$I$11,"")</f>
        <v>#DIV/0!</v>
      </c>
      <c r="P25" s="66" t="e">
        <f>IF(AND('2 - 4 Hr Raw Data'!Q21="",'3 - 24 Hr Raw Data'!Q21=""),(E25/D25)*($S$4/1.042)*2,"")</f>
        <v>#DIV/0!</v>
      </c>
      <c r="Q25" s="67" t="e">
        <f>IF(AND('2 - 4 Hr Raw Data'!Q21="",'3 - 24 Hr Raw Data'!Q21=""),LOG(P25/S$6,2),"")</f>
        <v>#DIV/0!</v>
      </c>
      <c r="R25" s="68" t="e">
        <f ca="1">IF(AND('2 - 4 Hr Raw Data'!Q21="",'3 - 24 Hr Raw Data'!Q21=""),(P25/P$11)*100,"")</f>
        <v>#DIV/0!</v>
      </c>
      <c r="S25" s="68" t="e">
        <f ca="1">IF(AND('2 - 4 Hr Raw Data'!Q21="",'3 - 24 Hr Raw Data'!Q21=""),(P25-S$6)/(P$11-S$6)*100,"")</f>
        <v>#DIV/0!</v>
      </c>
      <c r="T25" s="69" t="e">
        <f ca="1">IF(AND('2 - 4 Hr Raw Data'!Q21="",'3 - 24 Hr Raw Data'!Q21=""),(Q25/Q$11)*100,"")</f>
        <v>#DIV/0!</v>
      </c>
      <c r="U25" s="294" t="str">
        <f>IF(AND('2 - 4 Hr Raw Data'!Q21&lt;&gt;"",'3 - 24 Hr Raw Data'!Q21=""),"4 Hour: "&amp;'2 - 4 Hr Raw Data'!Q21,IF(AND('2 - 4 Hr Raw Data'!Q21="",'3 - 24 Hr Raw Data'!Q21&lt;&gt;""),"24 Hour: "&amp;'3 - 24 Hr Raw Data'!Q21,IF(AND('2 - 4 Hr Raw Data'!Q21="",'3 - 24 Hr Raw Data'!Q21=""),"","4 Hour: "&amp;'2 - 4 Hr Raw Data'!Q21&amp;"; 24 Hour: "&amp;'3 - 24 Hr Raw Data'!Q21)))</f>
        <v/>
      </c>
      <c r="V25" s="70" t="b">
        <f t="shared" si="0"/>
        <v>0</v>
      </c>
    </row>
    <row r="26" spans="1:22" s="70" customFormat="1" ht="14" x14ac:dyDescent="0.15">
      <c r="A26" s="338" t="str">
        <f>IF('2 - 4 Hr Raw Data'!O22="","",'2 - 4 Hr Raw Data'!O22)</f>
        <v/>
      </c>
      <c r="B26" s="276"/>
      <c r="C26" s="280" t="str">
        <f>IF(A26="","",'2 - 4 Hr Raw Data'!P22)</f>
        <v/>
      </c>
      <c r="D26" s="138">
        <f>IF(AND('2 - 4 Hr Raw Data'!Q22="",'3 - 24 Hr Raw Data'!Q22=""),'2 - 4 Hr Raw Data'!B22,"")</f>
        <v>0</v>
      </c>
      <c r="E26" s="139">
        <f>IF(AND('2 - 4 Hr Raw Data'!Q22="",'3 - 24 Hr Raw Data'!Q22=""),'2 - 4 Hr Raw Data'!I22,"")</f>
        <v>0</v>
      </c>
      <c r="F26" s="64">
        <f>IF(AND('2 - 4 Hr Raw Data'!Q22="",'3 - 24 Hr Raw Data'!Q22=""),'2 - 4 Hr Raw Data'!J22,"")</f>
        <v>0</v>
      </c>
      <c r="G26" s="64">
        <f>IF(AND('2 - 4 Hr Raw Data'!Q22="",'3 - 24 Hr Raw Data'!Q22=""),'2 - 4 Hr Raw Data'!K22,"")</f>
        <v>0</v>
      </c>
      <c r="H26" s="68">
        <f>IF(AND('2 - 4 Hr Raw Data'!Q22="",'3 - 24 Hr Raw Data'!Q22=""),'2 - 4 Hr Raw Data'!L22,"")</f>
        <v>0</v>
      </c>
      <c r="I26" s="69">
        <f>IF(AND('2 - 4 Hr Raw Data'!Q22="",'3 - 24 Hr Raw Data'!Q22=""),'2 - 4 Hr Raw Data'!M22,"")</f>
        <v>0</v>
      </c>
      <c r="J26" s="235" t="e">
        <f>IF(AND('2 - 4 Hr Raw Data'!Q22="",'3 - 24 Hr Raw Data'!Q22=""),(F26/(E26))*100,"")</f>
        <v>#DIV/0!</v>
      </c>
      <c r="K26" s="65" t="e">
        <f ca="1">IF(AND('2 - 4 Hr Raw Data'!Q22="",'3 - 24 Hr Raw Data'!Q22=""),J26/$J$11,"")</f>
        <v>#DIV/0!</v>
      </c>
      <c r="L26" s="65" t="e">
        <f>IF(AND('2 - 4 Hr Raw Data'!Q22="",'3 - 24 Hr Raw Data'!Q22=""),(G26/(E26))*100,"")</f>
        <v>#DIV/0!</v>
      </c>
      <c r="M26" s="65" t="e">
        <f ca="1">IF(AND('2 - 4 Hr Raw Data'!Q22="",'3 - 24 Hr Raw Data'!Q22=""),L26/$L$11,"")</f>
        <v>#DIV/0!</v>
      </c>
      <c r="N26" s="65" t="e">
        <f ca="1">IF(AND('2 - 4 Hr Raw Data'!Q22="",'3 - 24 Hr Raw Data'!Q22=""),H26/$H$11,"")</f>
        <v>#DIV/0!</v>
      </c>
      <c r="O26" s="65" t="e">
        <f ca="1">IF(AND('2 - 4 Hr Raw Data'!Q22="",'3 - 24 Hr Raw Data'!Q22=""),I26/$I$11,"")</f>
        <v>#DIV/0!</v>
      </c>
      <c r="P26" s="66" t="e">
        <f>IF(AND('2 - 4 Hr Raw Data'!Q22="",'3 - 24 Hr Raw Data'!Q22=""),(E26/D26)*($S$4/1.042)*2,"")</f>
        <v>#DIV/0!</v>
      </c>
      <c r="Q26" s="67" t="e">
        <f>IF(AND('2 - 4 Hr Raw Data'!Q22="",'3 - 24 Hr Raw Data'!Q22=""),LOG(P26/S$6,2),"")</f>
        <v>#DIV/0!</v>
      </c>
      <c r="R26" s="68" t="e">
        <f ca="1">IF(AND('2 - 4 Hr Raw Data'!Q22="",'3 - 24 Hr Raw Data'!Q22=""),(P26/P$11)*100,"")</f>
        <v>#DIV/0!</v>
      </c>
      <c r="S26" s="68" t="e">
        <f ca="1">IF(AND('2 - 4 Hr Raw Data'!Q22="",'3 - 24 Hr Raw Data'!Q22=""),(P26-S$6)/(P$11-S$6)*100,"")</f>
        <v>#DIV/0!</v>
      </c>
      <c r="T26" s="69" t="e">
        <f ca="1">IF(AND('2 - 4 Hr Raw Data'!Q22="",'3 - 24 Hr Raw Data'!Q22=""),(Q26/Q$11)*100,"")</f>
        <v>#DIV/0!</v>
      </c>
      <c r="U26" s="294" t="str">
        <f>IF(AND('2 - 4 Hr Raw Data'!Q22&lt;&gt;"",'3 - 24 Hr Raw Data'!Q22=""),"4 Hour: "&amp;'2 - 4 Hr Raw Data'!Q22,IF(AND('2 - 4 Hr Raw Data'!Q22="",'3 - 24 Hr Raw Data'!Q22&lt;&gt;""),"24 Hour: "&amp;'3 - 24 Hr Raw Data'!Q22,IF(AND('2 - 4 Hr Raw Data'!Q22="",'3 - 24 Hr Raw Data'!Q22=""),"","4 Hour: "&amp;'2 - 4 Hr Raw Data'!Q22&amp;"; 24 Hour: "&amp;'3 - 24 Hr Raw Data'!Q22)))</f>
        <v/>
      </c>
      <c r="V26" s="70" t="b">
        <f t="shared" si="0"/>
        <v>0</v>
      </c>
    </row>
    <row r="27" spans="1:22" s="70" customFormat="1" ht="14" x14ac:dyDescent="0.15">
      <c r="A27" s="338" t="str">
        <f>IF('2 - 4 Hr Raw Data'!O23="","",'2 - 4 Hr Raw Data'!O23)</f>
        <v/>
      </c>
      <c r="B27" s="276"/>
      <c r="C27" s="280" t="str">
        <f>IF(A27="","",'2 - 4 Hr Raw Data'!P23)</f>
        <v/>
      </c>
      <c r="D27" s="138">
        <f>IF(AND('2 - 4 Hr Raw Data'!Q23="",'3 - 24 Hr Raw Data'!Q23=""),'2 - 4 Hr Raw Data'!B23,"")</f>
        <v>0</v>
      </c>
      <c r="E27" s="139">
        <f>IF(AND('2 - 4 Hr Raw Data'!Q23="",'3 - 24 Hr Raw Data'!Q23=""),'2 - 4 Hr Raw Data'!I23,"")</f>
        <v>0</v>
      </c>
      <c r="F27" s="64">
        <f>IF(AND('2 - 4 Hr Raw Data'!Q23="",'3 - 24 Hr Raw Data'!Q23=""),'2 - 4 Hr Raw Data'!J23,"")</f>
        <v>0</v>
      </c>
      <c r="G27" s="64">
        <f>IF(AND('2 - 4 Hr Raw Data'!Q23="",'3 - 24 Hr Raw Data'!Q23=""),'2 - 4 Hr Raw Data'!K23,"")</f>
        <v>0</v>
      </c>
      <c r="H27" s="68">
        <f>IF(AND('2 - 4 Hr Raw Data'!Q23="",'3 - 24 Hr Raw Data'!Q23=""),'2 - 4 Hr Raw Data'!L23,"")</f>
        <v>0</v>
      </c>
      <c r="I27" s="69">
        <f>IF(AND('2 - 4 Hr Raw Data'!Q23="",'3 - 24 Hr Raw Data'!Q23=""),'2 - 4 Hr Raw Data'!M23,"")</f>
        <v>0</v>
      </c>
      <c r="J27" s="235" t="e">
        <f>IF(AND('2 - 4 Hr Raw Data'!Q23="",'3 - 24 Hr Raw Data'!Q23=""),(F27/(E27))*100,"")</f>
        <v>#DIV/0!</v>
      </c>
      <c r="K27" s="65" t="e">
        <f ca="1">IF(AND('2 - 4 Hr Raw Data'!Q23="",'3 - 24 Hr Raw Data'!Q23=""),J27/$J$11,"")</f>
        <v>#DIV/0!</v>
      </c>
      <c r="L27" s="65" t="e">
        <f>IF(AND('2 - 4 Hr Raw Data'!Q23="",'3 - 24 Hr Raw Data'!Q23=""),(G27/(E27))*100,"")</f>
        <v>#DIV/0!</v>
      </c>
      <c r="M27" s="65" t="e">
        <f ca="1">IF(AND('2 - 4 Hr Raw Data'!Q23="",'3 - 24 Hr Raw Data'!Q23=""),L27/$L$11,"")</f>
        <v>#DIV/0!</v>
      </c>
      <c r="N27" s="65" t="e">
        <f ca="1">IF(AND('2 - 4 Hr Raw Data'!Q23="",'3 - 24 Hr Raw Data'!Q23=""),H27/$H$11,"")</f>
        <v>#DIV/0!</v>
      </c>
      <c r="O27" s="65" t="e">
        <f ca="1">IF(AND('2 - 4 Hr Raw Data'!Q23="",'3 - 24 Hr Raw Data'!Q23=""),I27/$I$11,"")</f>
        <v>#DIV/0!</v>
      </c>
      <c r="P27" s="66" t="e">
        <f>IF(AND('2 - 4 Hr Raw Data'!Q23="",'3 - 24 Hr Raw Data'!Q23=""),(E27/D27)*($S$4/1.042)*2,"")</f>
        <v>#DIV/0!</v>
      </c>
      <c r="Q27" s="67" t="e">
        <f>IF(AND('2 - 4 Hr Raw Data'!Q23="",'3 - 24 Hr Raw Data'!Q23=""),LOG(P27/S$6,2),"")</f>
        <v>#DIV/0!</v>
      </c>
      <c r="R27" s="68" t="e">
        <f ca="1">IF(AND('2 - 4 Hr Raw Data'!Q23="",'3 - 24 Hr Raw Data'!Q23=""),(P27/P$11)*100,"")</f>
        <v>#DIV/0!</v>
      </c>
      <c r="S27" s="68" t="e">
        <f ca="1">IF(AND('2 - 4 Hr Raw Data'!Q23="",'3 - 24 Hr Raw Data'!Q23=""),(P27-S$6)/(P$11-S$6)*100,"")</f>
        <v>#DIV/0!</v>
      </c>
      <c r="T27" s="69" t="e">
        <f ca="1">IF(AND('2 - 4 Hr Raw Data'!Q23="",'3 - 24 Hr Raw Data'!Q23=""),(Q27/Q$11)*100,"")</f>
        <v>#DIV/0!</v>
      </c>
      <c r="U27" s="294" t="str">
        <f>IF(AND('2 - 4 Hr Raw Data'!Q23&lt;&gt;"",'3 - 24 Hr Raw Data'!Q23=""),"4 Hour: "&amp;'2 - 4 Hr Raw Data'!Q23,IF(AND('2 - 4 Hr Raw Data'!Q23="",'3 - 24 Hr Raw Data'!Q23&lt;&gt;""),"24 Hour: "&amp;'3 - 24 Hr Raw Data'!Q23,IF(AND('2 - 4 Hr Raw Data'!Q23="",'3 - 24 Hr Raw Data'!Q23=""),"","4 Hour: "&amp;'2 - 4 Hr Raw Data'!Q23&amp;"; 24 Hour: "&amp;'3 - 24 Hr Raw Data'!Q23)))</f>
        <v/>
      </c>
      <c r="V27" s="70" t="b">
        <f t="shared" si="0"/>
        <v>0</v>
      </c>
    </row>
    <row r="28" spans="1:22" s="70" customFormat="1" ht="13" customHeight="1" x14ac:dyDescent="0.15">
      <c r="A28" s="338" t="str">
        <f>IF('2 - 4 Hr Raw Data'!O24="","",'2 - 4 Hr Raw Data'!O24)</f>
        <v/>
      </c>
      <c r="B28" s="276"/>
      <c r="C28" s="280" t="str">
        <f>IF(A28="","",'2 - 4 Hr Raw Data'!P24)</f>
        <v/>
      </c>
      <c r="D28" s="138">
        <f>IF(AND('2 - 4 Hr Raw Data'!Q24="",'3 - 24 Hr Raw Data'!Q24=""),'2 - 4 Hr Raw Data'!B24,"")</f>
        <v>0</v>
      </c>
      <c r="E28" s="139">
        <f>IF(AND('2 - 4 Hr Raw Data'!Q24="",'3 - 24 Hr Raw Data'!Q24=""),'2 - 4 Hr Raw Data'!I24,"")</f>
        <v>0</v>
      </c>
      <c r="F28" s="64">
        <f>IF(AND('2 - 4 Hr Raw Data'!Q24="",'3 - 24 Hr Raw Data'!Q24=""),'2 - 4 Hr Raw Data'!J24,"")</f>
        <v>0</v>
      </c>
      <c r="G28" s="64">
        <f>IF(AND('2 - 4 Hr Raw Data'!Q24="",'3 - 24 Hr Raw Data'!Q24=""),'2 - 4 Hr Raw Data'!K24,"")</f>
        <v>0</v>
      </c>
      <c r="H28" s="68">
        <f>IF(AND('2 - 4 Hr Raw Data'!Q24="",'3 - 24 Hr Raw Data'!Q24=""),'2 - 4 Hr Raw Data'!L24,"")</f>
        <v>0</v>
      </c>
      <c r="I28" s="69">
        <f>IF(AND('2 - 4 Hr Raw Data'!Q24="",'3 - 24 Hr Raw Data'!Q24=""),'2 - 4 Hr Raw Data'!M24,"")</f>
        <v>0</v>
      </c>
      <c r="J28" s="235" t="e">
        <f>IF(AND('2 - 4 Hr Raw Data'!Q24="",'3 - 24 Hr Raw Data'!Q24=""),(F28/(E28))*100,"")</f>
        <v>#DIV/0!</v>
      </c>
      <c r="K28" s="65" t="e">
        <f ca="1">IF(AND('2 - 4 Hr Raw Data'!Q24="",'3 - 24 Hr Raw Data'!Q24=""),J28/$J$11,"")</f>
        <v>#DIV/0!</v>
      </c>
      <c r="L28" s="65" t="e">
        <f>IF(AND('2 - 4 Hr Raw Data'!Q24="",'3 - 24 Hr Raw Data'!Q24=""),(G28/(E28))*100,"")</f>
        <v>#DIV/0!</v>
      </c>
      <c r="M28" s="65" t="e">
        <f ca="1">IF(AND('2 - 4 Hr Raw Data'!Q24="",'3 - 24 Hr Raw Data'!Q24=""),L28/$L$11,"")</f>
        <v>#DIV/0!</v>
      </c>
      <c r="N28" s="65" t="e">
        <f ca="1">IF(AND('2 - 4 Hr Raw Data'!Q24="",'3 - 24 Hr Raw Data'!Q24=""),H28/$H$11,"")</f>
        <v>#DIV/0!</v>
      </c>
      <c r="O28" s="65" t="e">
        <f ca="1">IF(AND('2 - 4 Hr Raw Data'!Q24="",'3 - 24 Hr Raw Data'!Q24=""),I28/$I$11,"")</f>
        <v>#DIV/0!</v>
      </c>
      <c r="P28" s="66" t="e">
        <f>IF(AND('2 - 4 Hr Raw Data'!Q24="",'3 - 24 Hr Raw Data'!Q24=""),(E28/D28)*($S$4/1.042)*2,"")</f>
        <v>#DIV/0!</v>
      </c>
      <c r="Q28" s="67" t="e">
        <f>IF(AND('2 - 4 Hr Raw Data'!Q24="",'3 - 24 Hr Raw Data'!Q24=""),LOG(P28/S$6,2),"")</f>
        <v>#DIV/0!</v>
      </c>
      <c r="R28" s="68" t="e">
        <f ca="1">IF(AND('2 - 4 Hr Raw Data'!Q24="",'3 - 24 Hr Raw Data'!Q24=""),(P28/P$11)*100,"")</f>
        <v>#DIV/0!</v>
      </c>
      <c r="S28" s="68" t="e">
        <f ca="1">IF(AND('2 - 4 Hr Raw Data'!Q24="",'3 - 24 Hr Raw Data'!Q24=""),(P28-S$6)/(P$11-S$6)*100,"")</f>
        <v>#DIV/0!</v>
      </c>
      <c r="T28" s="69" t="e">
        <f ca="1">IF(AND('2 - 4 Hr Raw Data'!Q24="",'3 - 24 Hr Raw Data'!Q24=""),(Q28/Q$11)*100,"")</f>
        <v>#DIV/0!</v>
      </c>
      <c r="U28" s="294" t="str">
        <f>IF(AND('2 - 4 Hr Raw Data'!Q24&lt;&gt;"",'3 - 24 Hr Raw Data'!Q24=""),"4 Hour: "&amp;'2 - 4 Hr Raw Data'!Q24,IF(AND('2 - 4 Hr Raw Data'!Q24="",'3 - 24 Hr Raw Data'!Q24&lt;&gt;""),"24 Hour: "&amp;'3 - 24 Hr Raw Data'!Q24,IF(AND('2 - 4 Hr Raw Data'!Q24="",'3 - 24 Hr Raw Data'!Q24=""),"","4 Hour: "&amp;'2 - 4 Hr Raw Data'!Q24&amp;"; 24 Hour: "&amp;'3 - 24 Hr Raw Data'!Q24)))</f>
        <v/>
      </c>
      <c r="V28" s="70" t="b">
        <f t="shared" si="0"/>
        <v>0</v>
      </c>
    </row>
    <row r="29" spans="1:22" s="70" customFormat="1" ht="14" x14ac:dyDescent="0.15">
      <c r="A29" s="338" t="str">
        <f>IF('2 - 4 Hr Raw Data'!O25="","",'2 - 4 Hr Raw Data'!O25)</f>
        <v/>
      </c>
      <c r="B29" s="276"/>
      <c r="C29" s="280" t="str">
        <f>IF(A29="","",'2 - 4 Hr Raw Data'!P25)</f>
        <v/>
      </c>
      <c r="D29" s="138">
        <f>IF(AND('2 - 4 Hr Raw Data'!Q25="",'3 - 24 Hr Raw Data'!Q25=""),'2 - 4 Hr Raw Data'!B25,"")</f>
        <v>0</v>
      </c>
      <c r="E29" s="139">
        <f>IF(AND('2 - 4 Hr Raw Data'!Q25="",'3 - 24 Hr Raw Data'!Q25=""),'2 - 4 Hr Raw Data'!I25,"")</f>
        <v>0</v>
      </c>
      <c r="F29" s="64">
        <f>IF(AND('2 - 4 Hr Raw Data'!Q25="",'3 - 24 Hr Raw Data'!Q25=""),'2 - 4 Hr Raw Data'!J25,"")</f>
        <v>0</v>
      </c>
      <c r="G29" s="64">
        <f>IF(AND('2 - 4 Hr Raw Data'!Q25="",'3 - 24 Hr Raw Data'!Q25=""),'2 - 4 Hr Raw Data'!K25,"")</f>
        <v>0</v>
      </c>
      <c r="H29" s="68">
        <f>IF(AND('2 - 4 Hr Raw Data'!Q25="",'3 - 24 Hr Raw Data'!Q25=""),'2 - 4 Hr Raw Data'!L25,"")</f>
        <v>0</v>
      </c>
      <c r="I29" s="69">
        <f>IF(AND('2 - 4 Hr Raw Data'!Q25="",'3 - 24 Hr Raw Data'!Q25=""),'2 - 4 Hr Raw Data'!M25,"")</f>
        <v>0</v>
      </c>
      <c r="J29" s="235" t="e">
        <f>IF(AND('2 - 4 Hr Raw Data'!Q25="",'3 - 24 Hr Raw Data'!Q25=""),(F29/(E29))*100,"")</f>
        <v>#DIV/0!</v>
      </c>
      <c r="K29" s="65" t="e">
        <f ca="1">IF(AND('2 - 4 Hr Raw Data'!Q25="",'3 - 24 Hr Raw Data'!Q25=""),J29/$J$11,"")</f>
        <v>#DIV/0!</v>
      </c>
      <c r="L29" s="65" t="e">
        <f>IF(AND('2 - 4 Hr Raw Data'!Q25="",'3 - 24 Hr Raw Data'!Q25=""),(G29/(E29))*100,"")</f>
        <v>#DIV/0!</v>
      </c>
      <c r="M29" s="65" t="e">
        <f ca="1">IF(AND('2 - 4 Hr Raw Data'!Q25="",'3 - 24 Hr Raw Data'!Q25=""),L29/$L$11,"")</f>
        <v>#DIV/0!</v>
      </c>
      <c r="N29" s="65" t="e">
        <f ca="1">IF(AND('2 - 4 Hr Raw Data'!Q25="",'3 - 24 Hr Raw Data'!Q25=""),H29/$H$11,"")</f>
        <v>#DIV/0!</v>
      </c>
      <c r="O29" s="65" t="e">
        <f ca="1">IF(AND('2 - 4 Hr Raw Data'!Q25="",'3 - 24 Hr Raw Data'!Q25=""),I29/$I$11,"")</f>
        <v>#DIV/0!</v>
      </c>
      <c r="P29" s="66" t="e">
        <f>IF(AND('2 - 4 Hr Raw Data'!Q25="",'3 - 24 Hr Raw Data'!Q25=""),(E29/D29)*($S$4/1.042)*2,"")</f>
        <v>#DIV/0!</v>
      </c>
      <c r="Q29" s="67" t="e">
        <f>IF(AND('2 - 4 Hr Raw Data'!Q25="",'3 - 24 Hr Raw Data'!Q25=""),LOG(P29/S$6,2),"")</f>
        <v>#DIV/0!</v>
      </c>
      <c r="R29" s="68" t="e">
        <f ca="1">IF(AND('2 - 4 Hr Raw Data'!Q25="",'3 - 24 Hr Raw Data'!Q25=""),(P29/P$11)*100,"")</f>
        <v>#DIV/0!</v>
      </c>
      <c r="S29" s="68" t="e">
        <f ca="1">IF(AND('2 - 4 Hr Raw Data'!Q25="",'3 - 24 Hr Raw Data'!Q25=""),(P29-S$6)/(P$11-S$6)*100,"")</f>
        <v>#DIV/0!</v>
      </c>
      <c r="T29" s="69" t="e">
        <f ca="1">IF(AND('2 - 4 Hr Raw Data'!Q25="",'3 - 24 Hr Raw Data'!Q25=""),(Q29/Q$11)*100,"")</f>
        <v>#DIV/0!</v>
      </c>
      <c r="U29" s="294" t="str">
        <f>IF(AND('2 - 4 Hr Raw Data'!Q25&lt;&gt;"",'3 - 24 Hr Raw Data'!Q25=""),"4 Hour: "&amp;'2 - 4 Hr Raw Data'!Q25,IF(AND('2 - 4 Hr Raw Data'!Q25="",'3 - 24 Hr Raw Data'!Q25&lt;&gt;""),"24 Hour: "&amp;'3 - 24 Hr Raw Data'!Q25,IF(AND('2 - 4 Hr Raw Data'!Q25="",'3 - 24 Hr Raw Data'!Q25=""),"","4 Hour: "&amp;'2 - 4 Hr Raw Data'!Q25&amp;"; 24 Hour: "&amp;'3 - 24 Hr Raw Data'!Q25)))</f>
        <v/>
      </c>
      <c r="V29" s="70" t="b">
        <f t="shared" si="0"/>
        <v>0</v>
      </c>
    </row>
    <row r="30" spans="1:22" s="70" customFormat="1" ht="14" x14ac:dyDescent="0.15">
      <c r="A30" s="338" t="str">
        <f>IF('2 - 4 Hr Raw Data'!O26="","",'2 - 4 Hr Raw Data'!O26)</f>
        <v/>
      </c>
      <c r="B30" s="276"/>
      <c r="C30" s="280" t="str">
        <f>IF(A30="","",'2 - 4 Hr Raw Data'!P26)</f>
        <v/>
      </c>
      <c r="D30" s="138">
        <f>IF(AND('2 - 4 Hr Raw Data'!Q26="",'3 - 24 Hr Raw Data'!Q26=""),'2 - 4 Hr Raw Data'!B26,"")</f>
        <v>0</v>
      </c>
      <c r="E30" s="139">
        <f>IF(AND('2 - 4 Hr Raw Data'!Q26="",'3 - 24 Hr Raw Data'!Q26=""),'2 - 4 Hr Raw Data'!I26,"")</f>
        <v>0</v>
      </c>
      <c r="F30" s="64">
        <f>IF(AND('2 - 4 Hr Raw Data'!Q26="",'3 - 24 Hr Raw Data'!Q26=""),'2 - 4 Hr Raw Data'!J26,"")</f>
        <v>0</v>
      </c>
      <c r="G30" s="64">
        <f>IF(AND('2 - 4 Hr Raw Data'!Q26="",'3 - 24 Hr Raw Data'!Q26=""),'2 - 4 Hr Raw Data'!K26,"")</f>
        <v>0</v>
      </c>
      <c r="H30" s="68">
        <f>IF(AND('2 - 4 Hr Raw Data'!Q26="",'3 - 24 Hr Raw Data'!Q26=""),'2 - 4 Hr Raw Data'!L26,"")</f>
        <v>0</v>
      </c>
      <c r="I30" s="69">
        <f>IF(AND('2 - 4 Hr Raw Data'!Q26="",'3 - 24 Hr Raw Data'!Q26=""),'2 - 4 Hr Raw Data'!M26,"")</f>
        <v>0</v>
      </c>
      <c r="J30" s="235" t="e">
        <f>IF(AND('2 - 4 Hr Raw Data'!Q26="",'3 - 24 Hr Raw Data'!Q26=""),(F30/(E30))*100,"")</f>
        <v>#DIV/0!</v>
      </c>
      <c r="K30" s="65" t="e">
        <f ca="1">IF(AND('2 - 4 Hr Raw Data'!Q26="",'3 - 24 Hr Raw Data'!Q26=""),J30/$J$11,"")</f>
        <v>#DIV/0!</v>
      </c>
      <c r="L30" s="65" t="e">
        <f>IF(AND('2 - 4 Hr Raw Data'!Q26="",'3 - 24 Hr Raw Data'!Q26=""),(G30/(E30))*100,"")</f>
        <v>#DIV/0!</v>
      </c>
      <c r="M30" s="65" t="e">
        <f ca="1">IF(AND('2 - 4 Hr Raw Data'!Q26="",'3 - 24 Hr Raw Data'!Q26=""),L30/$L$11,"")</f>
        <v>#DIV/0!</v>
      </c>
      <c r="N30" s="65" t="e">
        <f ca="1">IF(AND('2 - 4 Hr Raw Data'!Q26="",'3 - 24 Hr Raw Data'!Q26=""),H30/$H$11,"")</f>
        <v>#DIV/0!</v>
      </c>
      <c r="O30" s="65" t="e">
        <f ca="1">IF(AND('2 - 4 Hr Raw Data'!Q26="",'3 - 24 Hr Raw Data'!Q26=""),I30/$I$11,"")</f>
        <v>#DIV/0!</v>
      </c>
      <c r="P30" s="66" t="e">
        <f>IF(AND('2 - 4 Hr Raw Data'!Q26="",'3 - 24 Hr Raw Data'!Q26=""),(E30/D30)*($S$4/1.042)*2,"")</f>
        <v>#DIV/0!</v>
      </c>
      <c r="Q30" s="67" t="e">
        <f>IF(AND('2 - 4 Hr Raw Data'!Q26="",'3 - 24 Hr Raw Data'!Q26=""),LOG(P30/S$6,2),"")</f>
        <v>#DIV/0!</v>
      </c>
      <c r="R30" s="68" t="e">
        <f ca="1">IF(AND('2 - 4 Hr Raw Data'!Q26="",'3 - 24 Hr Raw Data'!Q26=""),(P30/P$11)*100,"")</f>
        <v>#DIV/0!</v>
      </c>
      <c r="S30" s="68" t="e">
        <f ca="1">IF(AND('2 - 4 Hr Raw Data'!Q26="",'3 - 24 Hr Raw Data'!Q26=""),(P30-S$6)/(P$11-S$6)*100,"")</f>
        <v>#DIV/0!</v>
      </c>
      <c r="T30" s="69" t="e">
        <f ca="1">IF(AND('2 - 4 Hr Raw Data'!Q26="",'3 - 24 Hr Raw Data'!Q26=""),(Q30/Q$11)*100,"")</f>
        <v>#DIV/0!</v>
      </c>
      <c r="U30" s="294" t="str">
        <f>IF(AND('2 - 4 Hr Raw Data'!Q26&lt;&gt;"",'3 - 24 Hr Raw Data'!Q26=""),"4 Hour: "&amp;'2 - 4 Hr Raw Data'!Q26,IF(AND('2 - 4 Hr Raw Data'!Q26="",'3 - 24 Hr Raw Data'!Q26&lt;&gt;""),"24 Hour: "&amp;'3 - 24 Hr Raw Data'!Q26,IF(AND('2 - 4 Hr Raw Data'!Q26="",'3 - 24 Hr Raw Data'!Q26=""),"","4 Hour: "&amp;'2 - 4 Hr Raw Data'!Q26&amp;"; 24 Hour: "&amp;'3 - 24 Hr Raw Data'!Q26)))</f>
        <v/>
      </c>
      <c r="V30" s="70" t="b">
        <f t="shared" si="0"/>
        <v>0</v>
      </c>
    </row>
    <row r="31" spans="1:22" s="70" customFormat="1" ht="14" x14ac:dyDescent="0.15">
      <c r="A31" s="338" t="str">
        <f>IF('2 - 4 Hr Raw Data'!O27="","",'2 - 4 Hr Raw Data'!O27)</f>
        <v/>
      </c>
      <c r="B31" s="276"/>
      <c r="C31" s="280" t="str">
        <f>IF(A31="","",'2 - 4 Hr Raw Data'!P27)</f>
        <v/>
      </c>
      <c r="D31" s="138">
        <f>IF(AND('2 - 4 Hr Raw Data'!Q27="",'3 - 24 Hr Raw Data'!Q27=""),'2 - 4 Hr Raw Data'!B27,"")</f>
        <v>0</v>
      </c>
      <c r="E31" s="139">
        <f>IF(AND('2 - 4 Hr Raw Data'!Q27="",'3 - 24 Hr Raw Data'!Q27=""),'2 - 4 Hr Raw Data'!I27,"")</f>
        <v>0</v>
      </c>
      <c r="F31" s="64">
        <f>IF(AND('2 - 4 Hr Raw Data'!Q27="",'3 - 24 Hr Raw Data'!Q27=""),'2 - 4 Hr Raw Data'!J27,"")</f>
        <v>0</v>
      </c>
      <c r="G31" s="64">
        <f>IF(AND('2 - 4 Hr Raw Data'!Q27="",'3 - 24 Hr Raw Data'!Q27=""),'2 - 4 Hr Raw Data'!K27,"")</f>
        <v>0</v>
      </c>
      <c r="H31" s="68">
        <f>IF(AND('2 - 4 Hr Raw Data'!Q27="",'3 - 24 Hr Raw Data'!Q27=""),'2 - 4 Hr Raw Data'!L27,"")</f>
        <v>0</v>
      </c>
      <c r="I31" s="69">
        <f>IF(AND('2 - 4 Hr Raw Data'!Q27="",'3 - 24 Hr Raw Data'!Q27=""),'2 - 4 Hr Raw Data'!M27,"")</f>
        <v>0</v>
      </c>
      <c r="J31" s="235" t="e">
        <f>IF(AND('2 - 4 Hr Raw Data'!Q27="",'3 - 24 Hr Raw Data'!Q27=""),(F31/(E31))*100,"")</f>
        <v>#DIV/0!</v>
      </c>
      <c r="K31" s="65" t="e">
        <f ca="1">IF(AND('2 - 4 Hr Raw Data'!Q27="",'3 - 24 Hr Raw Data'!Q27=""),J31/$J$11,"")</f>
        <v>#DIV/0!</v>
      </c>
      <c r="L31" s="65" t="e">
        <f>IF(AND('2 - 4 Hr Raw Data'!Q27="",'3 - 24 Hr Raw Data'!Q27=""),(G31/(E31))*100,"")</f>
        <v>#DIV/0!</v>
      </c>
      <c r="M31" s="65" t="e">
        <f ca="1">IF(AND('2 - 4 Hr Raw Data'!Q27="",'3 - 24 Hr Raw Data'!Q27=""),L31/$L$11,"")</f>
        <v>#DIV/0!</v>
      </c>
      <c r="N31" s="65" t="e">
        <f ca="1">IF(AND('2 - 4 Hr Raw Data'!Q27="",'3 - 24 Hr Raw Data'!Q27=""),H31/$H$11,"")</f>
        <v>#DIV/0!</v>
      </c>
      <c r="O31" s="65" t="e">
        <f ca="1">IF(AND('2 - 4 Hr Raw Data'!Q27="",'3 - 24 Hr Raw Data'!Q27=""),I31/$I$11,"")</f>
        <v>#DIV/0!</v>
      </c>
      <c r="P31" s="66" t="e">
        <f>IF(AND('2 - 4 Hr Raw Data'!Q27="",'3 - 24 Hr Raw Data'!Q27=""),(E31/D31)*($S$4/1.042)*2,"")</f>
        <v>#DIV/0!</v>
      </c>
      <c r="Q31" s="67" t="e">
        <f>IF(AND('2 - 4 Hr Raw Data'!Q27="",'3 - 24 Hr Raw Data'!Q27=""),LOG(P31/S$6,2),"")</f>
        <v>#DIV/0!</v>
      </c>
      <c r="R31" s="68" t="e">
        <f ca="1">IF(AND('2 - 4 Hr Raw Data'!Q27="",'3 - 24 Hr Raw Data'!Q27=""),(P31/P$11)*100,"")</f>
        <v>#DIV/0!</v>
      </c>
      <c r="S31" s="68" t="e">
        <f ca="1">IF(AND('2 - 4 Hr Raw Data'!Q27="",'3 - 24 Hr Raw Data'!Q27=""),(P31-S$6)/(P$11-S$6)*100,"")</f>
        <v>#DIV/0!</v>
      </c>
      <c r="T31" s="69" t="e">
        <f ca="1">IF(AND('2 - 4 Hr Raw Data'!Q27="",'3 - 24 Hr Raw Data'!Q27=""),(Q31/Q$11)*100,"")</f>
        <v>#DIV/0!</v>
      </c>
      <c r="U31" s="294" t="str">
        <f>IF(AND('2 - 4 Hr Raw Data'!Q27&lt;&gt;"",'3 - 24 Hr Raw Data'!Q27=""),"4 Hour: "&amp;'2 - 4 Hr Raw Data'!Q27,IF(AND('2 - 4 Hr Raw Data'!Q27="",'3 - 24 Hr Raw Data'!Q27&lt;&gt;""),"24 Hour: "&amp;'3 - 24 Hr Raw Data'!Q27,IF(AND('2 - 4 Hr Raw Data'!Q27="",'3 - 24 Hr Raw Data'!Q27=""),"","4 Hour: "&amp;'2 - 4 Hr Raw Data'!Q27&amp;"; 24 Hour: "&amp;'3 - 24 Hr Raw Data'!Q27)))</f>
        <v/>
      </c>
      <c r="V31" s="70" t="b">
        <f t="shared" si="0"/>
        <v>0</v>
      </c>
    </row>
    <row r="32" spans="1:22" s="70" customFormat="1" ht="14" x14ac:dyDescent="0.15">
      <c r="A32" s="338" t="str">
        <f>IF('2 - 4 Hr Raw Data'!O28="","",'2 - 4 Hr Raw Data'!O28)</f>
        <v/>
      </c>
      <c r="B32" s="276"/>
      <c r="C32" s="280" t="str">
        <f>IF(A32="","",'2 - 4 Hr Raw Data'!P28)</f>
        <v/>
      </c>
      <c r="D32" s="138">
        <f>IF(AND('2 - 4 Hr Raw Data'!Q28="",'3 - 24 Hr Raw Data'!Q28=""),'2 - 4 Hr Raw Data'!B28,"")</f>
        <v>0</v>
      </c>
      <c r="E32" s="139">
        <f>IF(AND('2 - 4 Hr Raw Data'!Q28="",'3 - 24 Hr Raw Data'!Q28=""),'2 - 4 Hr Raw Data'!I28,"")</f>
        <v>0</v>
      </c>
      <c r="F32" s="64">
        <f>IF(AND('2 - 4 Hr Raw Data'!Q28="",'3 - 24 Hr Raw Data'!Q28=""),'2 - 4 Hr Raw Data'!J28,"")</f>
        <v>0</v>
      </c>
      <c r="G32" s="64">
        <f>IF(AND('2 - 4 Hr Raw Data'!Q28="",'3 - 24 Hr Raw Data'!Q28=""),'2 - 4 Hr Raw Data'!K28,"")</f>
        <v>0</v>
      </c>
      <c r="H32" s="68">
        <f>IF(AND('2 - 4 Hr Raw Data'!Q28="",'3 - 24 Hr Raw Data'!Q28=""),'2 - 4 Hr Raw Data'!L28,"")</f>
        <v>0</v>
      </c>
      <c r="I32" s="69">
        <f>IF(AND('2 - 4 Hr Raw Data'!Q28="",'3 - 24 Hr Raw Data'!Q28=""),'2 - 4 Hr Raw Data'!M28,"")</f>
        <v>0</v>
      </c>
      <c r="J32" s="235" t="e">
        <f>IF(AND('2 - 4 Hr Raw Data'!Q28="",'3 - 24 Hr Raw Data'!Q28=""),(F32/(E32))*100,"")</f>
        <v>#DIV/0!</v>
      </c>
      <c r="K32" s="65" t="e">
        <f ca="1">IF(AND('2 - 4 Hr Raw Data'!Q28="",'3 - 24 Hr Raw Data'!Q28=""),J32/$J$11,"")</f>
        <v>#DIV/0!</v>
      </c>
      <c r="L32" s="65" t="e">
        <f>IF(AND('2 - 4 Hr Raw Data'!Q28="",'3 - 24 Hr Raw Data'!Q28=""),(G32/(E32))*100,"")</f>
        <v>#DIV/0!</v>
      </c>
      <c r="M32" s="65" t="e">
        <f ca="1">IF(AND('2 - 4 Hr Raw Data'!Q28="",'3 - 24 Hr Raw Data'!Q28=""),L32/$L$11,"")</f>
        <v>#DIV/0!</v>
      </c>
      <c r="N32" s="65" t="e">
        <f ca="1">IF(AND('2 - 4 Hr Raw Data'!Q28="",'3 - 24 Hr Raw Data'!Q28=""),H32/$H$11,"")</f>
        <v>#DIV/0!</v>
      </c>
      <c r="O32" s="65" t="e">
        <f ca="1">IF(AND('2 - 4 Hr Raw Data'!Q28="",'3 - 24 Hr Raw Data'!Q28=""),I32/$I$11,"")</f>
        <v>#DIV/0!</v>
      </c>
      <c r="P32" s="66" t="e">
        <f>IF(AND('2 - 4 Hr Raw Data'!Q28="",'3 - 24 Hr Raw Data'!Q28=""),(E32/D32)*($S$4/1.042)*2,"")</f>
        <v>#DIV/0!</v>
      </c>
      <c r="Q32" s="67" t="e">
        <f>IF(AND('2 - 4 Hr Raw Data'!Q28="",'3 - 24 Hr Raw Data'!Q28=""),LOG(P32/S$6,2),"")</f>
        <v>#DIV/0!</v>
      </c>
      <c r="R32" s="68" t="e">
        <f ca="1">IF(AND('2 - 4 Hr Raw Data'!Q28="",'3 - 24 Hr Raw Data'!Q28=""),(P32/P$11)*100,"")</f>
        <v>#DIV/0!</v>
      </c>
      <c r="S32" s="68" t="e">
        <f ca="1">IF(AND('2 - 4 Hr Raw Data'!Q28="",'3 - 24 Hr Raw Data'!Q28=""),(P32-S$6)/(P$11-S$6)*100,"")</f>
        <v>#DIV/0!</v>
      </c>
      <c r="T32" s="69" t="e">
        <f ca="1">IF(AND('2 - 4 Hr Raw Data'!Q28="",'3 - 24 Hr Raw Data'!Q28=""),(Q32/Q$11)*100,"")</f>
        <v>#DIV/0!</v>
      </c>
      <c r="U32" s="294" t="str">
        <f>IF(AND('2 - 4 Hr Raw Data'!Q28&lt;&gt;"",'3 - 24 Hr Raw Data'!Q28=""),"4 Hour: "&amp;'2 - 4 Hr Raw Data'!Q28,IF(AND('2 - 4 Hr Raw Data'!Q28="",'3 - 24 Hr Raw Data'!Q28&lt;&gt;""),"24 Hour: "&amp;'3 - 24 Hr Raw Data'!Q28,IF(AND('2 - 4 Hr Raw Data'!Q28="",'3 - 24 Hr Raw Data'!Q28=""),"","4 Hour: "&amp;'2 - 4 Hr Raw Data'!Q28&amp;"; 24 Hour: "&amp;'3 - 24 Hr Raw Data'!Q28)))</f>
        <v/>
      </c>
      <c r="V32" s="70" t="b">
        <f t="shared" si="0"/>
        <v>0</v>
      </c>
    </row>
    <row r="33" spans="1:22" s="70" customFormat="1" ht="14" x14ac:dyDescent="0.15">
      <c r="A33" s="338" t="str">
        <f>IF('2 - 4 Hr Raw Data'!O29="","",'2 - 4 Hr Raw Data'!O29)</f>
        <v/>
      </c>
      <c r="B33" s="276"/>
      <c r="C33" s="280" t="str">
        <f>IF(A33="","",'2 - 4 Hr Raw Data'!P29)</f>
        <v/>
      </c>
      <c r="D33" s="138">
        <f>IF(AND('2 - 4 Hr Raw Data'!Q29="",'3 - 24 Hr Raw Data'!Q29=""),'2 - 4 Hr Raw Data'!B29,"")</f>
        <v>0</v>
      </c>
      <c r="E33" s="139">
        <f>IF(AND('2 - 4 Hr Raw Data'!Q29="",'3 - 24 Hr Raw Data'!Q29=""),'2 - 4 Hr Raw Data'!I29,"")</f>
        <v>0</v>
      </c>
      <c r="F33" s="64">
        <f>IF(AND('2 - 4 Hr Raw Data'!Q29="",'3 - 24 Hr Raw Data'!Q29=""),'2 - 4 Hr Raw Data'!J29,"")</f>
        <v>0</v>
      </c>
      <c r="G33" s="64">
        <f>IF(AND('2 - 4 Hr Raw Data'!Q29="",'3 - 24 Hr Raw Data'!Q29=""),'2 - 4 Hr Raw Data'!K29,"")</f>
        <v>0</v>
      </c>
      <c r="H33" s="68">
        <f>IF(AND('2 - 4 Hr Raw Data'!Q29="",'3 - 24 Hr Raw Data'!Q29=""),'2 - 4 Hr Raw Data'!L29,"")</f>
        <v>0</v>
      </c>
      <c r="I33" s="69">
        <f>IF(AND('2 - 4 Hr Raw Data'!Q29="",'3 - 24 Hr Raw Data'!Q29=""),'2 - 4 Hr Raw Data'!M29,"")</f>
        <v>0</v>
      </c>
      <c r="J33" s="235" t="e">
        <f>IF(AND('2 - 4 Hr Raw Data'!Q29="",'3 - 24 Hr Raw Data'!Q29=""),(F33/(E33))*100,"")</f>
        <v>#DIV/0!</v>
      </c>
      <c r="K33" s="65" t="e">
        <f ca="1">IF(AND('2 - 4 Hr Raw Data'!Q29="",'3 - 24 Hr Raw Data'!Q29=""),J33/$J$11,"")</f>
        <v>#DIV/0!</v>
      </c>
      <c r="L33" s="65" t="e">
        <f>IF(AND('2 - 4 Hr Raw Data'!Q29="",'3 - 24 Hr Raw Data'!Q29=""),(G33/(E33))*100,"")</f>
        <v>#DIV/0!</v>
      </c>
      <c r="M33" s="65" t="e">
        <f ca="1">IF(AND('2 - 4 Hr Raw Data'!Q29="",'3 - 24 Hr Raw Data'!Q29=""),L33/$L$11,"")</f>
        <v>#DIV/0!</v>
      </c>
      <c r="N33" s="65" t="e">
        <f ca="1">IF(AND('2 - 4 Hr Raw Data'!Q29="",'3 - 24 Hr Raw Data'!Q29=""),H33/$H$11,"")</f>
        <v>#DIV/0!</v>
      </c>
      <c r="O33" s="65" t="e">
        <f ca="1">IF(AND('2 - 4 Hr Raw Data'!Q29="",'3 - 24 Hr Raw Data'!Q29=""),I33/$I$11,"")</f>
        <v>#DIV/0!</v>
      </c>
      <c r="P33" s="66" t="e">
        <f>IF(AND('2 - 4 Hr Raw Data'!Q29="",'3 - 24 Hr Raw Data'!Q29=""),(E33/D33)*($S$4/1.042)*2,"")</f>
        <v>#DIV/0!</v>
      </c>
      <c r="Q33" s="67" t="e">
        <f>IF(AND('2 - 4 Hr Raw Data'!Q29="",'3 - 24 Hr Raw Data'!Q29=""),LOG(P33/S$6,2),"")</f>
        <v>#DIV/0!</v>
      </c>
      <c r="R33" s="68" t="e">
        <f ca="1">IF(AND('2 - 4 Hr Raw Data'!Q29="",'3 - 24 Hr Raw Data'!Q29=""),(P33/P$11)*100,"")</f>
        <v>#DIV/0!</v>
      </c>
      <c r="S33" s="68" t="e">
        <f ca="1">IF(AND('2 - 4 Hr Raw Data'!Q29="",'3 - 24 Hr Raw Data'!Q29=""),(P33-S$6)/(P$11-S$6)*100,"")</f>
        <v>#DIV/0!</v>
      </c>
      <c r="T33" s="69" t="e">
        <f ca="1">IF(AND('2 - 4 Hr Raw Data'!Q29="",'3 - 24 Hr Raw Data'!Q29=""),(Q33/Q$11)*100,"")</f>
        <v>#DIV/0!</v>
      </c>
      <c r="U33" s="294" t="str">
        <f>IF(AND('2 - 4 Hr Raw Data'!Q29&lt;&gt;"",'3 - 24 Hr Raw Data'!Q29=""),"4 Hour: "&amp;'2 - 4 Hr Raw Data'!Q29,IF(AND('2 - 4 Hr Raw Data'!Q29="",'3 - 24 Hr Raw Data'!Q29&lt;&gt;""),"24 Hour: "&amp;'3 - 24 Hr Raw Data'!Q29,IF(AND('2 - 4 Hr Raw Data'!Q29="",'3 - 24 Hr Raw Data'!Q29=""),"","4 Hour: "&amp;'2 - 4 Hr Raw Data'!Q29&amp;"; 24 Hour: "&amp;'3 - 24 Hr Raw Data'!Q29)))</f>
        <v/>
      </c>
      <c r="V33" s="70" t="b">
        <f t="shared" si="0"/>
        <v>0</v>
      </c>
    </row>
    <row r="34" spans="1:22" s="70" customFormat="1" ht="14" x14ac:dyDescent="0.15">
      <c r="A34" s="338" t="str">
        <f>IF('2 - 4 Hr Raw Data'!O30="","",'2 - 4 Hr Raw Data'!O30)</f>
        <v/>
      </c>
      <c r="B34" s="276"/>
      <c r="C34" s="280" t="str">
        <f>IF(A34="","",'2 - 4 Hr Raw Data'!P30)</f>
        <v/>
      </c>
      <c r="D34" s="138">
        <f>IF(AND('2 - 4 Hr Raw Data'!Q30="",'3 - 24 Hr Raw Data'!Q30=""),'2 - 4 Hr Raw Data'!B30,"")</f>
        <v>0</v>
      </c>
      <c r="E34" s="139">
        <f>IF(AND('2 - 4 Hr Raw Data'!Q30="",'3 - 24 Hr Raw Data'!Q30=""),'2 - 4 Hr Raw Data'!I30,"")</f>
        <v>0</v>
      </c>
      <c r="F34" s="64">
        <f>IF(AND('2 - 4 Hr Raw Data'!Q30="",'3 - 24 Hr Raw Data'!Q30=""),'2 - 4 Hr Raw Data'!J30,"")</f>
        <v>0</v>
      </c>
      <c r="G34" s="64">
        <f>IF(AND('2 - 4 Hr Raw Data'!Q30="",'3 - 24 Hr Raw Data'!Q30=""),'2 - 4 Hr Raw Data'!K30,"")</f>
        <v>0</v>
      </c>
      <c r="H34" s="68">
        <f>IF(AND('2 - 4 Hr Raw Data'!Q30="",'3 - 24 Hr Raw Data'!Q30=""),'2 - 4 Hr Raw Data'!L30,"")</f>
        <v>0</v>
      </c>
      <c r="I34" s="69">
        <f>IF(AND('2 - 4 Hr Raw Data'!Q30="",'3 - 24 Hr Raw Data'!Q30=""),'2 - 4 Hr Raw Data'!M30,"")</f>
        <v>0</v>
      </c>
      <c r="J34" s="235" t="e">
        <f>IF(AND('2 - 4 Hr Raw Data'!Q30="",'3 - 24 Hr Raw Data'!Q30=""),(F34/(E34))*100,"")</f>
        <v>#DIV/0!</v>
      </c>
      <c r="K34" s="65" t="e">
        <f ca="1">IF(AND('2 - 4 Hr Raw Data'!Q30="",'3 - 24 Hr Raw Data'!Q30=""),J34/$J$11,"")</f>
        <v>#DIV/0!</v>
      </c>
      <c r="L34" s="65" t="e">
        <f>IF(AND('2 - 4 Hr Raw Data'!Q30="",'3 - 24 Hr Raw Data'!Q30=""),(G34/(E34))*100,"")</f>
        <v>#DIV/0!</v>
      </c>
      <c r="M34" s="65" t="e">
        <f ca="1">IF(AND('2 - 4 Hr Raw Data'!Q30="",'3 - 24 Hr Raw Data'!Q30=""),L34/$L$11,"")</f>
        <v>#DIV/0!</v>
      </c>
      <c r="N34" s="65" t="e">
        <f ca="1">IF(AND('2 - 4 Hr Raw Data'!Q30="",'3 - 24 Hr Raw Data'!Q30=""),H34/$H$11,"")</f>
        <v>#DIV/0!</v>
      </c>
      <c r="O34" s="65" t="e">
        <f ca="1">IF(AND('2 - 4 Hr Raw Data'!Q30="",'3 - 24 Hr Raw Data'!Q30=""),I34/$I$11,"")</f>
        <v>#DIV/0!</v>
      </c>
      <c r="P34" s="66" t="e">
        <f>IF(AND('2 - 4 Hr Raw Data'!Q30="",'3 - 24 Hr Raw Data'!Q30=""),(E34/D34)*($S$4/1.042)*2,"")</f>
        <v>#DIV/0!</v>
      </c>
      <c r="Q34" s="67" t="e">
        <f>IF(AND('2 - 4 Hr Raw Data'!Q30="",'3 - 24 Hr Raw Data'!Q30=""),LOG(P34/S$6,2),"")</f>
        <v>#DIV/0!</v>
      </c>
      <c r="R34" s="68" t="e">
        <f ca="1">IF(AND('2 - 4 Hr Raw Data'!Q30="",'3 - 24 Hr Raw Data'!Q30=""),(P34/P$11)*100,"")</f>
        <v>#DIV/0!</v>
      </c>
      <c r="S34" s="68" t="e">
        <f ca="1">IF(AND('2 - 4 Hr Raw Data'!Q30="",'3 - 24 Hr Raw Data'!Q30=""),(P34-S$6)/(P$11-S$6)*100,"")</f>
        <v>#DIV/0!</v>
      </c>
      <c r="T34" s="69" t="e">
        <f ca="1">IF(AND('2 - 4 Hr Raw Data'!Q30="",'3 - 24 Hr Raw Data'!Q30=""),(Q34/Q$11)*100,"")</f>
        <v>#DIV/0!</v>
      </c>
      <c r="U34" s="294" t="str">
        <f>IF(AND('2 - 4 Hr Raw Data'!Q30&lt;&gt;"",'3 - 24 Hr Raw Data'!Q30=""),"4 Hour: "&amp;'2 - 4 Hr Raw Data'!Q30,IF(AND('2 - 4 Hr Raw Data'!Q30="",'3 - 24 Hr Raw Data'!Q30&lt;&gt;""),"24 Hour: "&amp;'3 - 24 Hr Raw Data'!Q30,IF(AND('2 - 4 Hr Raw Data'!Q30="",'3 - 24 Hr Raw Data'!Q30=""),"","4 Hour: "&amp;'2 - 4 Hr Raw Data'!Q30&amp;"; 24 Hour: "&amp;'3 - 24 Hr Raw Data'!Q30)))</f>
        <v/>
      </c>
      <c r="V34" s="70" t="b">
        <f t="shared" si="0"/>
        <v>0</v>
      </c>
    </row>
    <row r="35" spans="1:22" s="70" customFormat="1" ht="14" x14ac:dyDescent="0.15">
      <c r="A35" s="338" t="str">
        <f>IF('2 - 4 Hr Raw Data'!O31="","",'2 - 4 Hr Raw Data'!O31)</f>
        <v/>
      </c>
      <c r="B35" s="276"/>
      <c r="C35" s="280" t="str">
        <f>IF(A35="","",'2 - 4 Hr Raw Data'!P31)</f>
        <v/>
      </c>
      <c r="D35" s="138">
        <f>IF(AND('2 - 4 Hr Raw Data'!Q31="",'3 - 24 Hr Raw Data'!Q31=""),'2 - 4 Hr Raw Data'!B31,"")</f>
        <v>0</v>
      </c>
      <c r="E35" s="139">
        <f>IF(AND('2 - 4 Hr Raw Data'!Q31="",'3 - 24 Hr Raw Data'!Q31=""),'2 - 4 Hr Raw Data'!I31,"")</f>
        <v>0</v>
      </c>
      <c r="F35" s="64">
        <f>IF(AND('2 - 4 Hr Raw Data'!Q31="",'3 - 24 Hr Raw Data'!Q31=""),'2 - 4 Hr Raw Data'!J31,"")</f>
        <v>0</v>
      </c>
      <c r="G35" s="64">
        <f>IF(AND('2 - 4 Hr Raw Data'!Q31="",'3 - 24 Hr Raw Data'!Q31=""),'2 - 4 Hr Raw Data'!K31,"")</f>
        <v>0</v>
      </c>
      <c r="H35" s="68">
        <f>IF(AND('2 - 4 Hr Raw Data'!Q31="",'3 - 24 Hr Raw Data'!Q31=""),'2 - 4 Hr Raw Data'!L31,"")</f>
        <v>0</v>
      </c>
      <c r="I35" s="69">
        <f>IF(AND('2 - 4 Hr Raw Data'!Q31="",'3 - 24 Hr Raw Data'!Q31=""),'2 - 4 Hr Raw Data'!M31,"")</f>
        <v>0</v>
      </c>
      <c r="J35" s="235" t="e">
        <f>IF(AND('2 - 4 Hr Raw Data'!Q31="",'3 - 24 Hr Raw Data'!Q31=""),(F35/(E35))*100,"")</f>
        <v>#DIV/0!</v>
      </c>
      <c r="K35" s="65" t="e">
        <f ca="1">IF(AND('2 - 4 Hr Raw Data'!Q31="",'3 - 24 Hr Raw Data'!Q31=""),J35/$J$11,"")</f>
        <v>#DIV/0!</v>
      </c>
      <c r="L35" s="65" t="e">
        <f>IF(AND('2 - 4 Hr Raw Data'!Q31="",'3 - 24 Hr Raw Data'!Q31=""),(G35/(E35))*100,"")</f>
        <v>#DIV/0!</v>
      </c>
      <c r="M35" s="65" t="e">
        <f ca="1">IF(AND('2 - 4 Hr Raw Data'!Q31="",'3 - 24 Hr Raw Data'!Q31=""),L35/$L$11,"")</f>
        <v>#DIV/0!</v>
      </c>
      <c r="N35" s="65" t="e">
        <f ca="1">IF(AND('2 - 4 Hr Raw Data'!Q31="",'3 - 24 Hr Raw Data'!Q31=""),H35/$H$11,"")</f>
        <v>#DIV/0!</v>
      </c>
      <c r="O35" s="65" t="e">
        <f ca="1">IF(AND('2 - 4 Hr Raw Data'!Q31="",'3 - 24 Hr Raw Data'!Q31=""),I35/$I$11,"")</f>
        <v>#DIV/0!</v>
      </c>
      <c r="P35" s="66" t="e">
        <f>IF(AND('2 - 4 Hr Raw Data'!Q31="",'3 - 24 Hr Raw Data'!Q31=""),(E35/D35)*($S$4/1.042)*2,"")</f>
        <v>#DIV/0!</v>
      </c>
      <c r="Q35" s="67" t="e">
        <f>IF(AND('2 - 4 Hr Raw Data'!Q31="",'3 - 24 Hr Raw Data'!Q31=""),LOG(P35/S$6,2),"")</f>
        <v>#DIV/0!</v>
      </c>
      <c r="R35" s="68" t="e">
        <f ca="1">IF(AND('2 - 4 Hr Raw Data'!Q31="",'3 - 24 Hr Raw Data'!Q31=""),(P35/P$11)*100,"")</f>
        <v>#DIV/0!</v>
      </c>
      <c r="S35" s="68" t="e">
        <f ca="1">IF(AND('2 - 4 Hr Raw Data'!Q31="",'3 - 24 Hr Raw Data'!Q31=""),(P35-S$6)/(P$11-S$6)*100,"")</f>
        <v>#DIV/0!</v>
      </c>
      <c r="T35" s="69" t="e">
        <f ca="1">IF(AND('2 - 4 Hr Raw Data'!Q31="",'3 - 24 Hr Raw Data'!Q31=""),(Q35/Q$11)*100,"")</f>
        <v>#DIV/0!</v>
      </c>
      <c r="U35" s="294" t="str">
        <f>IF(AND('2 - 4 Hr Raw Data'!Q31&lt;&gt;"",'3 - 24 Hr Raw Data'!Q31=""),"4 Hour: "&amp;'2 - 4 Hr Raw Data'!Q31,IF(AND('2 - 4 Hr Raw Data'!Q31="",'3 - 24 Hr Raw Data'!Q31&lt;&gt;""),"24 Hour: "&amp;'3 - 24 Hr Raw Data'!Q31,IF(AND('2 - 4 Hr Raw Data'!Q31="",'3 - 24 Hr Raw Data'!Q31=""),"","4 Hour: "&amp;'2 - 4 Hr Raw Data'!Q31&amp;"; 24 Hour: "&amp;'3 - 24 Hr Raw Data'!Q31)))</f>
        <v/>
      </c>
      <c r="V35" s="70" t="b">
        <f t="shared" si="0"/>
        <v>0</v>
      </c>
    </row>
    <row r="36" spans="1:22" s="70" customFormat="1" ht="14" x14ac:dyDescent="0.15">
      <c r="A36" s="338" t="str">
        <f>IF('2 - 4 Hr Raw Data'!O32="","",'2 - 4 Hr Raw Data'!O32)</f>
        <v/>
      </c>
      <c r="B36" s="276"/>
      <c r="C36" s="280" t="str">
        <f>IF(A36="","",'2 - 4 Hr Raw Data'!P32)</f>
        <v/>
      </c>
      <c r="D36" s="138">
        <f>IF(AND('2 - 4 Hr Raw Data'!Q32="",'3 - 24 Hr Raw Data'!Q32=""),'2 - 4 Hr Raw Data'!B32,"")</f>
        <v>0</v>
      </c>
      <c r="E36" s="139">
        <f>IF(AND('2 - 4 Hr Raw Data'!Q32="",'3 - 24 Hr Raw Data'!Q32=""),'2 - 4 Hr Raw Data'!I32,"")</f>
        <v>0</v>
      </c>
      <c r="F36" s="64">
        <f>IF(AND('2 - 4 Hr Raw Data'!Q32="",'3 - 24 Hr Raw Data'!Q32=""),'2 - 4 Hr Raw Data'!J32,"")</f>
        <v>0</v>
      </c>
      <c r="G36" s="64">
        <f>IF(AND('2 - 4 Hr Raw Data'!Q32="",'3 - 24 Hr Raw Data'!Q32=""),'2 - 4 Hr Raw Data'!K32,"")</f>
        <v>0</v>
      </c>
      <c r="H36" s="68">
        <f>IF(AND('2 - 4 Hr Raw Data'!Q32="",'3 - 24 Hr Raw Data'!Q32=""),'2 - 4 Hr Raw Data'!L32,"")</f>
        <v>0</v>
      </c>
      <c r="I36" s="69">
        <f>IF(AND('2 - 4 Hr Raw Data'!Q32="",'3 - 24 Hr Raw Data'!Q32=""),'2 - 4 Hr Raw Data'!M32,"")</f>
        <v>0</v>
      </c>
      <c r="J36" s="235" t="e">
        <f>IF(AND('2 - 4 Hr Raw Data'!Q32="",'3 - 24 Hr Raw Data'!Q32=""),(F36/(E36))*100,"")</f>
        <v>#DIV/0!</v>
      </c>
      <c r="K36" s="65" t="e">
        <f ca="1">IF(AND('2 - 4 Hr Raw Data'!Q32="",'3 - 24 Hr Raw Data'!Q32=""),J36/$J$11,"")</f>
        <v>#DIV/0!</v>
      </c>
      <c r="L36" s="65" t="e">
        <f>IF(AND('2 - 4 Hr Raw Data'!Q32="",'3 - 24 Hr Raw Data'!Q32=""),(G36/(E36))*100,"")</f>
        <v>#DIV/0!</v>
      </c>
      <c r="M36" s="65" t="e">
        <f ca="1">IF(AND('2 - 4 Hr Raw Data'!Q32="",'3 - 24 Hr Raw Data'!Q32=""),L36/$L$11,"")</f>
        <v>#DIV/0!</v>
      </c>
      <c r="N36" s="65" t="e">
        <f ca="1">IF(AND('2 - 4 Hr Raw Data'!Q32="",'3 - 24 Hr Raw Data'!Q32=""),H36/$H$11,"")</f>
        <v>#DIV/0!</v>
      </c>
      <c r="O36" s="65" t="e">
        <f ca="1">IF(AND('2 - 4 Hr Raw Data'!Q32="",'3 - 24 Hr Raw Data'!Q32=""),I36/$I$11,"")</f>
        <v>#DIV/0!</v>
      </c>
      <c r="P36" s="66" t="e">
        <f>IF(AND('2 - 4 Hr Raw Data'!Q32="",'3 - 24 Hr Raw Data'!Q32=""),(E36/D36)*($S$4/1.042)*2,"")</f>
        <v>#DIV/0!</v>
      </c>
      <c r="Q36" s="67" t="e">
        <f>IF(AND('2 - 4 Hr Raw Data'!Q32="",'3 - 24 Hr Raw Data'!Q32=""),LOG(P36/S$6,2),"")</f>
        <v>#DIV/0!</v>
      </c>
      <c r="R36" s="68" t="e">
        <f ca="1">IF(AND('2 - 4 Hr Raw Data'!Q32="",'3 - 24 Hr Raw Data'!Q32=""),(P36/P$11)*100,"")</f>
        <v>#DIV/0!</v>
      </c>
      <c r="S36" s="68" t="e">
        <f ca="1">IF(AND('2 - 4 Hr Raw Data'!Q32="",'3 - 24 Hr Raw Data'!Q32=""),(P36-S$6)/(P$11-S$6)*100,"")</f>
        <v>#DIV/0!</v>
      </c>
      <c r="T36" s="69" t="e">
        <f ca="1">IF(AND('2 - 4 Hr Raw Data'!Q32="",'3 - 24 Hr Raw Data'!Q32=""),(Q36/Q$11)*100,"")</f>
        <v>#DIV/0!</v>
      </c>
      <c r="U36" s="294" t="str">
        <f>IF(AND('2 - 4 Hr Raw Data'!Q32&lt;&gt;"",'3 - 24 Hr Raw Data'!Q32=""),"4 Hour: "&amp;'2 - 4 Hr Raw Data'!Q32,IF(AND('2 - 4 Hr Raw Data'!Q32="",'3 - 24 Hr Raw Data'!Q32&lt;&gt;""),"24 Hour: "&amp;'3 - 24 Hr Raw Data'!Q32,IF(AND('2 - 4 Hr Raw Data'!Q32="",'3 - 24 Hr Raw Data'!Q32=""),"","4 Hour: "&amp;'2 - 4 Hr Raw Data'!Q32&amp;"; 24 Hour: "&amp;'3 - 24 Hr Raw Data'!Q32)))</f>
        <v/>
      </c>
      <c r="V36" s="70" t="b">
        <f t="shared" si="0"/>
        <v>0</v>
      </c>
    </row>
    <row r="37" spans="1:22" s="70" customFormat="1" ht="14" x14ac:dyDescent="0.15">
      <c r="A37" s="338" t="str">
        <f>IF('2 - 4 Hr Raw Data'!O33="","",'2 - 4 Hr Raw Data'!O33)</f>
        <v/>
      </c>
      <c r="B37" s="276"/>
      <c r="C37" s="280" t="str">
        <f>IF(A37="","",'2 - 4 Hr Raw Data'!P33)</f>
        <v/>
      </c>
      <c r="D37" s="138">
        <f>IF(AND('2 - 4 Hr Raw Data'!Q33="",'3 - 24 Hr Raw Data'!Q33=""),'2 - 4 Hr Raw Data'!B33,"")</f>
        <v>0</v>
      </c>
      <c r="E37" s="139">
        <f>IF(AND('2 - 4 Hr Raw Data'!Q33="",'3 - 24 Hr Raw Data'!Q33=""),'2 - 4 Hr Raw Data'!I33,"")</f>
        <v>0</v>
      </c>
      <c r="F37" s="64">
        <f>IF(AND('2 - 4 Hr Raw Data'!Q33="",'3 - 24 Hr Raw Data'!Q33=""),'2 - 4 Hr Raw Data'!J33,"")</f>
        <v>0</v>
      </c>
      <c r="G37" s="64">
        <f>IF(AND('2 - 4 Hr Raw Data'!Q33="",'3 - 24 Hr Raw Data'!Q33=""),'2 - 4 Hr Raw Data'!K33,"")</f>
        <v>0</v>
      </c>
      <c r="H37" s="68">
        <f>IF(AND('2 - 4 Hr Raw Data'!Q33="",'3 - 24 Hr Raw Data'!Q33=""),'2 - 4 Hr Raw Data'!L33,"")</f>
        <v>0</v>
      </c>
      <c r="I37" s="69">
        <f>IF(AND('2 - 4 Hr Raw Data'!Q33="",'3 - 24 Hr Raw Data'!Q33=""),'2 - 4 Hr Raw Data'!M33,"")</f>
        <v>0</v>
      </c>
      <c r="J37" s="235" t="e">
        <f>IF(AND('2 - 4 Hr Raw Data'!Q33="",'3 - 24 Hr Raw Data'!Q33=""),(F37/(E37))*100,"")</f>
        <v>#DIV/0!</v>
      </c>
      <c r="K37" s="65" t="e">
        <f ca="1">IF(AND('2 - 4 Hr Raw Data'!Q33="",'3 - 24 Hr Raw Data'!Q33=""),J37/$J$11,"")</f>
        <v>#DIV/0!</v>
      </c>
      <c r="L37" s="65" t="e">
        <f>IF(AND('2 - 4 Hr Raw Data'!Q33="",'3 - 24 Hr Raw Data'!Q33=""),(G37/(E37))*100,"")</f>
        <v>#DIV/0!</v>
      </c>
      <c r="M37" s="65" t="e">
        <f ca="1">IF(AND('2 - 4 Hr Raw Data'!Q33="",'3 - 24 Hr Raw Data'!Q33=""),L37/$L$11,"")</f>
        <v>#DIV/0!</v>
      </c>
      <c r="N37" s="65" t="e">
        <f ca="1">IF(AND('2 - 4 Hr Raw Data'!Q33="",'3 - 24 Hr Raw Data'!Q33=""),H37/$H$11,"")</f>
        <v>#DIV/0!</v>
      </c>
      <c r="O37" s="65" t="e">
        <f ca="1">IF(AND('2 - 4 Hr Raw Data'!Q33="",'3 - 24 Hr Raw Data'!Q33=""),I37/$I$11,"")</f>
        <v>#DIV/0!</v>
      </c>
      <c r="P37" s="66" t="e">
        <f>IF(AND('2 - 4 Hr Raw Data'!Q33="",'3 - 24 Hr Raw Data'!Q33=""),(E37/D37)*($S$4/1.042)*2,"")</f>
        <v>#DIV/0!</v>
      </c>
      <c r="Q37" s="67" t="e">
        <f>IF(AND('2 - 4 Hr Raw Data'!Q33="",'3 - 24 Hr Raw Data'!Q33=""),LOG(P37/S$6,2),"")</f>
        <v>#DIV/0!</v>
      </c>
      <c r="R37" s="68" t="e">
        <f ca="1">IF(AND('2 - 4 Hr Raw Data'!Q33="",'3 - 24 Hr Raw Data'!Q33=""),(P37/P$11)*100,"")</f>
        <v>#DIV/0!</v>
      </c>
      <c r="S37" s="68" t="e">
        <f ca="1">IF(AND('2 - 4 Hr Raw Data'!Q33="",'3 - 24 Hr Raw Data'!Q33=""),(P37-S$6)/(P$11-S$6)*100,"")</f>
        <v>#DIV/0!</v>
      </c>
      <c r="T37" s="69" t="e">
        <f ca="1">IF(AND('2 - 4 Hr Raw Data'!Q33="",'3 - 24 Hr Raw Data'!Q33=""),(Q37/Q$11)*100,"")</f>
        <v>#DIV/0!</v>
      </c>
      <c r="U37" s="294" t="str">
        <f>IF(AND('2 - 4 Hr Raw Data'!Q33&lt;&gt;"",'3 - 24 Hr Raw Data'!Q33=""),"4 Hour: "&amp;'2 - 4 Hr Raw Data'!Q33,IF(AND('2 - 4 Hr Raw Data'!Q33="",'3 - 24 Hr Raw Data'!Q33&lt;&gt;""),"24 Hour: "&amp;'3 - 24 Hr Raw Data'!Q33,IF(AND('2 - 4 Hr Raw Data'!Q33="",'3 - 24 Hr Raw Data'!Q33=""),"","4 Hour: "&amp;'2 - 4 Hr Raw Data'!Q33&amp;"; 24 Hour: "&amp;'3 - 24 Hr Raw Data'!Q33)))</f>
        <v/>
      </c>
      <c r="V37" s="70" t="b">
        <f t="shared" si="0"/>
        <v>0</v>
      </c>
    </row>
    <row r="38" spans="1:22" s="70" customFormat="1" ht="14" x14ac:dyDescent="0.15">
      <c r="A38" s="338" t="str">
        <f>IF('2 - 4 Hr Raw Data'!O34="","",'2 - 4 Hr Raw Data'!O34)</f>
        <v/>
      </c>
      <c r="B38" s="276"/>
      <c r="C38" s="280" t="str">
        <f>IF(A38="","",'2 - 4 Hr Raw Data'!P34)</f>
        <v/>
      </c>
      <c r="D38" s="138">
        <f>IF(AND('2 - 4 Hr Raw Data'!Q34="",'3 - 24 Hr Raw Data'!Q34=""),'2 - 4 Hr Raw Data'!B34,"")</f>
        <v>0</v>
      </c>
      <c r="E38" s="139">
        <f>IF(AND('2 - 4 Hr Raw Data'!Q34="",'3 - 24 Hr Raw Data'!Q34=""),'2 - 4 Hr Raw Data'!I34,"")</f>
        <v>0</v>
      </c>
      <c r="F38" s="64">
        <f>IF(AND('2 - 4 Hr Raw Data'!Q34="",'3 - 24 Hr Raw Data'!Q34=""),'2 - 4 Hr Raw Data'!J34,"")</f>
        <v>0</v>
      </c>
      <c r="G38" s="64">
        <f>IF(AND('2 - 4 Hr Raw Data'!Q34="",'3 - 24 Hr Raw Data'!Q34=""),'2 - 4 Hr Raw Data'!K34,"")</f>
        <v>0</v>
      </c>
      <c r="H38" s="68">
        <f>IF(AND('2 - 4 Hr Raw Data'!Q34="",'3 - 24 Hr Raw Data'!Q34=""),'2 - 4 Hr Raw Data'!L34,"")</f>
        <v>0</v>
      </c>
      <c r="I38" s="69">
        <f>IF(AND('2 - 4 Hr Raw Data'!Q34="",'3 - 24 Hr Raw Data'!Q34=""),'2 - 4 Hr Raw Data'!M34,"")</f>
        <v>0</v>
      </c>
      <c r="J38" s="235" t="e">
        <f>IF(AND('2 - 4 Hr Raw Data'!Q34="",'3 - 24 Hr Raw Data'!Q34=""),(F38/(E38))*100,"")</f>
        <v>#DIV/0!</v>
      </c>
      <c r="K38" s="65" t="e">
        <f ca="1">IF(AND('2 - 4 Hr Raw Data'!Q34="",'3 - 24 Hr Raw Data'!Q34=""),J38/$J$11,"")</f>
        <v>#DIV/0!</v>
      </c>
      <c r="L38" s="65" t="e">
        <f>IF(AND('2 - 4 Hr Raw Data'!Q34="",'3 - 24 Hr Raw Data'!Q34=""),(G38/(E38))*100,"")</f>
        <v>#DIV/0!</v>
      </c>
      <c r="M38" s="65" t="e">
        <f ca="1">IF(AND('2 - 4 Hr Raw Data'!Q34="",'3 - 24 Hr Raw Data'!Q34=""),L38/$L$11,"")</f>
        <v>#DIV/0!</v>
      </c>
      <c r="N38" s="65" t="e">
        <f ca="1">IF(AND('2 - 4 Hr Raw Data'!Q34="",'3 - 24 Hr Raw Data'!Q34=""),H38/$H$11,"")</f>
        <v>#DIV/0!</v>
      </c>
      <c r="O38" s="65" t="e">
        <f ca="1">IF(AND('2 - 4 Hr Raw Data'!Q34="",'3 - 24 Hr Raw Data'!Q34=""),I38/$I$11,"")</f>
        <v>#DIV/0!</v>
      </c>
      <c r="P38" s="66" t="e">
        <f>IF(AND('2 - 4 Hr Raw Data'!Q34="",'3 - 24 Hr Raw Data'!Q34=""),(E38/D38)*($S$4/1.042)*2,"")</f>
        <v>#DIV/0!</v>
      </c>
      <c r="Q38" s="67" t="e">
        <f>IF(AND('2 - 4 Hr Raw Data'!Q34="",'3 - 24 Hr Raw Data'!Q34=""),LOG(P38/S$6,2),"")</f>
        <v>#DIV/0!</v>
      </c>
      <c r="R38" s="68" t="e">
        <f ca="1">IF(AND('2 - 4 Hr Raw Data'!Q34="",'3 - 24 Hr Raw Data'!Q34=""),(P38/P$11)*100,"")</f>
        <v>#DIV/0!</v>
      </c>
      <c r="S38" s="68" t="e">
        <f ca="1">IF(AND('2 - 4 Hr Raw Data'!Q34="",'3 - 24 Hr Raw Data'!Q34=""),(P38-S$6)/(P$11-S$6)*100,"")</f>
        <v>#DIV/0!</v>
      </c>
      <c r="T38" s="69" t="e">
        <f ca="1">IF(AND('2 - 4 Hr Raw Data'!Q34="",'3 - 24 Hr Raw Data'!Q34=""),(Q38/Q$11)*100,"")</f>
        <v>#DIV/0!</v>
      </c>
      <c r="U38" s="294" t="str">
        <f>IF(AND('2 - 4 Hr Raw Data'!Q34&lt;&gt;"",'3 - 24 Hr Raw Data'!Q34=""),"4 Hour: "&amp;'2 - 4 Hr Raw Data'!Q34,IF(AND('2 - 4 Hr Raw Data'!Q34="",'3 - 24 Hr Raw Data'!Q34&lt;&gt;""),"24 Hour: "&amp;'3 - 24 Hr Raw Data'!Q34,IF(AND('2 - 4 Hr Raw Data'!Q34="",'3 - 24 Hr Raw Data'!Q34=""),"","4 Hour: "&amp;'2 - 4 Hr Raw Data'!Q34&amp;"; 24 Hour: "&amp;'3 - 24 Hr Raw Data'!Q34)))</f>
        <v/>
      </c>
      <c r="V38" s="70" t="b">
        <f t="shared" si="0"/>
        <v>0</v>
      </c>
    </row>
    <row r="39" spans="1:22" s="70" customFormat="1" ht="14" x14ac:dyDescent="0.15">
      <c r="A39" s="338" t="str">
        <f>IF('2 - 4 Hr Raw Data'!O35="","",'2 - 4 Hr Raw Data'!O35)</f>
        <v/>
      </c>
      <c r="B39" s="276"/>
      <c r="C39" s="280" t="str">
        <f>IF(A39="","",'2 - 4 Hr Raw Data'!P35)</f>
        <v/>
      </c>
      <c r="D39" s="138">
        <f>IF(AND('2 - 4 Hr Raw Data'!Q35="",'3 - 24 Hr Raw Data'!Q35=""),'2 - 4 Hr Raw Data'!B35,"")</f>
        <v>0</v>
      </c>
      <c r="E39" s="139">
        <f>IF(AND('2 - 4 Hr Raw Data'!Q35="",'3 - 24 Hr Raw Data'!Q35=""),'2 - 4 Hr Raw Data'!I35,"")</f>
        <v>0</v>
      </c>
      <c r="F39" s="64">
        <f>IF(AND('2 - 4 Hr Raw Data'!Q35="",'3 - 24 Hr Raw Data'!Q35=""),'2 - 4 Hr Raw Data'!J35,"")</f>
        <v>0</v>
      </c>
      <c r="G39" s="64">
        <f>IF(AND('2 - 4 Hr Raw Data'!Q35="",'3 - 24 Hr Raw Data'!Q35=""),'2 - 4 Hr Raw Data'!K35,"")</f>
        <v>0</v>
      </c>
      <c r="H39" s="68">
        <f>IF(AND('2 - 4 Hr Raw Data'!Q35="",'3 - 24 Hr Raw Data'!Q35=""),'2 - 4 Hr Raw Data'!L35,"")</f>
        <v>0</v>
      </c>
      <c r="I39" s="69">
        <f>IF(AND('2 - 4 Hr Raw Data'!Q35="",'3 - 24 Hr Raw Data'!Q35=""),'2 - 4 Hr Raw Data'!M35,"")</f>
        <v>0</v>
      </c>
      <c r="J39" s="235" t="e">
        <f>IF(AND('2 - 4 Hr Raw Data'!Q35="",'3 - 24 Hr Raw Data'!Q35=""),(F39/(E39))*100,"")</f>
        <v>#DIV/0!</v>
      </c>
      <c r="K39" s="65" t="e">
        <f ca="1">IF(AND('2 - 4 Hr Raw Data'!Q35="",'3 - 24 Hr Raw Data'!Q35=""),J39/$J$11,"")</f>
        <v>#DIV/0!</v>
      </c>
      <c r="L39" s="65" t="e">
        <f>IF(AND('2 - 4 Hr Raw Data'!Q35="",'3 - 24 Hr Raw Data'!Q35=""),(G39/(E39))*100,"")</f>
        <v>#DIV/0!</v>
      </c>
      <c r="M39" s="65" t="e">
        <f ca="1">IF(AND('2 - 4 Hr Raw Data'!Q35="",'3 - 24 Hr Raw Data'!Q35=""),L39/$L$11,"")</f>
        <v>#DIV/0!</v>
      </c>
      <c r="N39" s="65" t="e">
        <f ca="1">IF(AND('2 - 4 Hr Raw Data'!Q35="",'3 - 24 Hr Raw Data'!Q35=""),H39/$H$11,"")</f>
        <v>#DIV/0!</v>
      </c>
      <c r="O39" s="65" t="e">
        <f ca="1">IF(AND('2 - 4 Hr Raw Data'!Q35="",'3 - 24 Hr Raw Data'!Q35=""),I39/$I$11,"")</f>
        <v>#DIV/0!</v>
      </c>
      <c r="P39" s="66" t="e">
        <f>IF(AND('2 - 4 Hr Raw Data'!Q35="",'3 - 24 Hr Raw Data'!Q35=""),(E39/D39)*($S$4/1.042)*2,"")</f>
        <v>#DIV/0!</v>
      </c>
      <c r="Q39" s="67" t="e">
        <f>IF(AND('2 - 4 Hr Raw Data'!Q35="",'3 - 24 Hr Raw Data'!Q35=""),LOG(P39/S$6,2),"")</f>
        <v>#DIV/0!</v>
      </c>
      <c r="R39" s="68" t="e">
        <f ca="1">IF(AND('2 - 4 Hr Raw Data'!Q35="",'3 - 24 Hr Raw Data'!Q35=""),(P39/P$11)*100,"")</f>
        <v>#DIV/0!</v>
      </c>
      <c r="S39" s="68" t="e">
        <f ca="1">IF(AND('2 - 4 Hr Raw Data'!Q35="",'3 - 24 Hr Raw Data'!Q35=""),(P39-S$6)/(P$11-S$6)*100,"")</f>
        <v>#DIV/0!</v>
      </c>
      <c r="T39" s="69" t="e">
        <f ca="1">IF(AND('2 - 4 Hr Raw Data'!Q35="",'3 - 24 Hr Raw Data'!Q35=""),(Q39/Q$11)*100,"")</f>
        <v>#DIV/0!</v>
      </c>
      <c r="U39" s="294" t="str">
        <f>IF(AND('2 - 4 Hr Raw Data'!Q35&lt;&gt;"",'3 - 24 Hr Raw Data'!Q35=""),"4 Hour: "&amp;'2 - 4 Hr Raw Data'!Q35,IF(AND('2 - 4 Hr Raw Data'!Q35="",'3 - 24 Hr Raw Data'!Q35&lt;&gt;""),"24 Hour: "&amp;'3 - 24 Hr Raw Data'!Q35,IF(AND('2 - 4 Hr Raw Data'!Q35="",'3 - 24 Hr Raw Data'!Q35=""),"","4 Hour: "&amp;'2 - 4 Hr Raw Data'!Q35&amp;"; 24 Hour: "&amp;'3 - 24 Hr Raw Data'!Q35)))</f>
        <v/>
      </c>
      <c r="V39" s="70" t="b">
        <f t="shared" si="0"/>
        <v>0</v>
      </c>
    </row>
    <row r="40" spans="1:22" s="70" customFormat="1" ht="14" x14ac:dyDescent="0.15">
      <c r="A40" s="338" t="str">
        <f>IF('2 - 4 Hr Raw Data'!O36="","",'2 - 4 Hr Raw Data'!O36)</f>
        <v/>
      </c>
      <c r="B40" s="276"/>
      <c r="C40" s="280" t="str">
        <f>IF(A40="","",'2 - 4 Hr Raw Data'!P36)</f>
        <v/>
      </c>
      <c r="D40" s="138">
        <f>IF(AND('2 - 4 Hr Raw Data'!Q36="",'3 - 24 Hr Raw Data'!Q36=""),'2 - 4 Hr Raw Data'!B36,"")</f>
        <v>0</v>
      </c>
      <c r="E40" s="139">
        <f>IF(AND('2 - 4 Hr Raw Data'!Q36="",'3 - 24 Hr Raw Data'!Q36=""),'2 - 4 Hr Raw Data'!I36,"")</f>
        <v>0</v>
      </c>
      <c r="F40" s="64">
        <f>IF(AND('2 - 4 Hr Raw Data'!Q36="",'3 - 24 Hr Raw Data'!Q36=""),'2 - 4 Hr Raw Data'!J36,"")</f>
        <v>0</v>
      </c>
      <c r="G40" s="64">
        <f>IF(AND('2 - 4 Hr Raw Data'!Q36="",'3 - 24 Hr Raw Data'!Q36=""),'2 - 4 Hr Raw Data'!K36,"")</f>
        <v>0</v>
      </c>
      <c r="H40" s="68">
        <f>IF(AND('2 - 4 Hr Raw Data'!Q36="",'3 - 24 Hr Raw Data'!Q36=""),'2 - 4 Hr Raw Data'!L36,"")</f>
        <v>0</v>
      </c>
      <c r="I40" s="69">
        <f>IF(AND('2 - 4 Hr Raw Data'!Q36="",'3 - 24 Hr Raw Data'!Q36=""),'2 - 4 Hr Raw Data'!M36,"")</f>
        <v>0</v>
      </c>
      <c r="J40" s="235" t="e">
        <f>IF(AND('2 - 4 Hr Raw Data'!Q36="",'3 - 24 Hr Raw Data'!Q36=""),(F40/(E40))*100,"")</f>
        <v>#DIV/0!</v>
      </c>
      <c r="K40" s="65" t="e">
        <f ca="1">IF(AND('2 - 4 Hr Raw Data'!Q36="",'3 - 24 Hr Raw Data'!Q36=""),J40/$J$11,"")</f>
        <v>#DIV/0!</v>
      </c>
      <c r="L40" s="65" t="e">
        <f>IF(AND('2 - 4 Hr Raw Data'!Q36="",'3 - 24 Hr Raw Data'!Q36=""),(G40/(E40))*100,"")</f>
        <v>#DIV/0!</v>
      </c>
      <c r="M40" s="65" t="e">
        <f ca="1">IF(AND('2 - 4 Hr Raw Data'!Q36="",'3 - 24 Hr Raw Data'!Q36=""),L40/$L$11,"")</f>
        <v>#DIV/0!</v>
      </c>
      <c r="N40" s="65" t="e">
        <f ca="1">IF(AND('2 - 4 Hr Raw Data'!Q36="",'3 - 24 Hr Raw Data'!Q36=""),H40/$H$11,"")</f>
        <v>#DIV/0!</v>
      </c>
      <c r="O40" s="65" t="e">
        <f ca="1">IF(AND('2 - 4 Hr Raw Data'!Q36="",'3 - 24 Hr Raw Data'!Q36=""),I40/$I$11,"")</f>
        <v>#DIV/0!</v>
      </c>
      <c r="P40" s="66" t="e">
        <f>IF(AND('2 - 4 Hr Raw Data'!Q36="",'3 - 24 Hr Raw Data'!Q36=""),(E40/D40)*($S$4/1.042)*2,"")</f>
        <v>#DIV/0!</v>
      </c>
      <c r="Q40" s="67" t="e">
        <f>IF(AND('2 - 4 Hr Raw Data'!Q36="",'3 - 24 Hr Raw Data'!Q36=""),LOG(P40/S$6,2),"")</f>
        <v>#DIV/0!</v>
      </c>
      <c r="R40" s="68" t="e">
        <f ca="1">IF(AND('2 - 4 Hr Raw Data'!Q36="",'3 - 24 Hr Raw Data'!Q36=""),(P40/P$11)*100,"")</f>
        <v>#DIV/0!</v>
      </c>
      <c r="S40" s="68" t="e">
        <f ca="1">IF(AND('2 - 4 Hr Raw Data'!Q36="",'3 - 24 Hr Raw Data'!Q36=""),(P40-S$6)/(P$11-S$6)*100,"")</f>
        <v>#DIV/0!</v>
      </c>
      <c r="T40" s="69" t="e">
        <f ca="1">IF(AND('2 - 4 Hr Raw Data'!Q36="",'3 - 24 Hr Raw Data'!Q36=""),(Q40/Q$11)*100,"")</f>
        <v>#DIV/0!</v>
      </c>
      <c r="U40" s="294" t="str">
        <f>IF(AND('2 - 4 Hr Raw Data'!Q36&lt;&gt;"",'3 - 24 Hr Raw Data'!Q36=""),"4 Hour: "&amp;'2 - 4 Hr Raw Data'!Q36,IF(AND('2 - 4 Hr Raw Data'!Q36="",'3 - 24 Hr Raw Data'!Q36&lt;&gt;""),"24 Hour: "&amp;'3 - 24 Hr Raw Data'!Q36,IF(AND('2 - 4 Hr Raw Data'!Q36="",'3 - 24 Hr Raw Data'!Q36=""),"","4 Hour: "&amp;'2 - 4 Hr Raw Data'!Q36&amp;"; 24 Hour: "&amp;'3 - 24 Hr Raw Data'!Q36)))</f>
        <v/>
      </c>
      <c r="V40" s="70" t="b">
        <f t="shared" si="0"/>
        <v>0</v>
      </c>
    </row>
    <row r="41" spans="1:22" s="70" customFormat="1" ht="14" x14ac:dyDescent="0.15">
      <c r="A41" s="338" t="str">
        <f>IF('2 - 4 Hr Raw Data'!O37="","",'2 - 4 Hr Raw Data'!O37)</f>
        <v/>
      </c>
      <c r="B41" s="276"/>
      <c r="C41" s="280" t="str">
        <f>IF(A41="","",'2 - 4 Hr Raw Data'!P37)</f>
        <v/>
      </c>
      <c r="D41" s="138">
        <f>IF(AND('2 - 4 Hr Raw Data'!Q37="",'3 - 24 Hr Raw Data'!Q37=""),'2 - 4 Hr Raw Data'!B37,"")</f>
        <v>0</v>
      </c>
      <c r="E41" s="139">
        <f>IF(AND('2 - 4 Hr Raw Data'!Q37="",'3 - 24 Hr Raw Data'!Q37=""),'2 - 4 Hr Raw Data'!I37,"")</f>
        <v>0</v>
      </c>
      <c r="F41" s="64">
        <f>IF(AND('2 - 4 Hr Raw Data'!Q37="",'3 - 24 Hr Raw Data'!Q37=""),'2 - 4 Hr Raw Data'!J37,"")</f>
        <v>0</v>
      </c>
      <c r="G41" s="64">
        <f>IF(AND('2 - 4 Hr Raw Data'!Q37="",'3 - 24 Hr Raw Data'!Q37=""),'2 - 4 Hr Raw Data'!K37,"")</f>
        <v>0</v>
      </c>
      <c r="H41" s="68">
        <f>IF(AND('2 - 4 Hr Raw Data'!Q37="",'3 - 24 Hr Raw Data'!Q37=""),'2 - 4 Hr Raw Data'!L37,"")</f>
        <v>0</v>
      </c>
      <c r="I41" s="69">
        <f>IF(AND('2 - 4 Hr Raw Data'!Q37="",'3 - 24 Hr Raw Data'!Q37=""),'2 - 4 Hr Raw Data'!M37,"")</f>
        <v>0</v>
      </c>
      <c r="J41" s="235" t="e">
        <f>IF(AND('2 - 4 Hr Raw Data'!Q37="",'3 - 24 Hr Raw Data'!Q37=""),(F41/(E41))*100,"")</f>
        <v>#DIV/0!</v>
      </c>
      <c r="K41" s="65" t="e">
        <f ca="1">IF(AND('2 - 4 Hr Raw Data'!Q37="",'3 - 24 Hr Raw Data'!Q37=""),J41/$J$11,"")</f>
        <v>#DIV/0!</v>
      </c>
      <c r="L41" s="65" t="e">
        <f>IF(AND('2 - 4 Hr Raw Data'!Q37="",'3 - 24 Hr Raw Data'!Q37=""),(G41/(E41))*100,"")</f>
        <v>#DIV/0!</v>
      </c>
      <c r="M41" s="65" t="e">
        <f ca="1">IF(AND('2 - 4 Hr Raw Data'!Q37="",'3 - 24 Hr Raw Data'!Q37=""),L41/$L$11,"")</f>
        <v>#DIV/0!</v>
      </c>
      <c r="N41" s="65" t="e">
        <f ca="1">IF(AND('2 - 4 Hr Raw Data'!Q37="",'3 - 24 Hr Raw Data'!Q37=""),H41/$H$11,"")</f>
        <v>#DIV/0!</v>
      </c>
      <c r="O41" s="65" t="e">
        <f ca="1">IF(AND('2 - 4 Hr Raw Data'!Q37="",'3 - 24 Hr Raw Data'!Q37=""),I41/$I$11,"")</f>
        <v>#DIV/0!</v>
      </c>
      <c r="P41" s="66" t="e">
        <f>IF(AND('2 - 4 Hr Raw Data'!Q37="",'3 - 24 Hr Raw Data'!Q37=""),(E41/D41)*($S$4/1.042)*2,"")</f>
        <v>#DIV/0!</v>
      </c>
      <c r="Q41" s="67" t="e">
        <f>IF(AND('2 - 4 Hr Raw Data'!Q37="",'3 - 24 Hr Raw Data'!Q37=""),LOG(P41/S$6,2),"")</f>
        <v>#DIV/0!</v>
      </c>
      <c r="R41" s="68" t="e">
        <f ca="1">IF(AND('2 - 4 Hr Raw Data'!Q37="",'3 - 24 Hr Raw Data'!Q37=""),(P41/P$11)*100,"")</f>
        <v>#DIV/0!</v>
      </c>
      <c r="S41" s="68" t="e">
        <f ca="1">IF(AND('2 - 4 Hr Raw Data'!Q37="",'3 - 24 Hr Raw Data'!Q37=""),(P41-S$6)/(P$11-S$6)*100,"")</f>
        <v>#DIV/0!</v>
      </c>
      <c r="T41" s="69" t="e">
        <f ca="1">IF(AND('2 - 4 Hr Raw Data'!Q37="",'3 - 24 Hr Raw Data'!Q37=""),(Q41/Q$11)*100,"")</f>
        <v>#DIV/0!</v>
      </c>
      <c r="U41" s="294" t="str">
        <f>IF(AND('2 - 4 Hr Raw Data'!Q37&lt;&gt;"",'3 - 24 Hr Raw Data'!Q37=""),"4 Hour: "&amp;'2 - 4 Hr Raw Data'!Q37,IF(AND('2 - 4 Hr Raw Data'!Q37="",'3 - 24 Hr Raw Data'!Q37&lt;&gt;""),"24 Hour: "&amp;'3 - 24 Hr Raw Data'!Q37,IF(AND('2 - 4 Hr Raw Data'!Q37="",'3 - 24 Hr Raw Data'!Q37=""),"","4 Hour: "&amp;'2 - 4 Hr Raw Data'!Q37&amp;"; 24 Hour: "&amp;'3 - 24 Hr Raw Data'!Q37)))</f>
        <v/>
      </c>
      <c r="V41" s="70" t="b">
        <f t="shared" si="0"/>
        <v>0</v>
      </c>
    </row>
    <row r="42" spans="1:22" s="70" customFormat="1" ht="14" x14ac:dyDescent="0.15">
      <c r="A42" s="338" t="str">
        <f>IF('2 - 4 Hr Raw Data'!O38="","",'2 - 4 Hr Raw Data'!O38)</f>
        <v/>
      </c>
      <c r="B42" s="276"/>
      <c r="C42" s="280" t="str">
        <f>IF(A42="","",'2 - 4 Hr Raw Data'!P38)</f>
        <v/>
      </c>
      <c r="D42" s="138">
        <f>IF(AND('2 - 4 Hr Raw Data'!Q38="",'3 - 24 Hr Raw Data'!Q38=""),'2 - 4 Hr Raw Data'!B38,"")</f>
        <v>0</v>
      </c>
      <c r="E42" s="139">
        <f>IF(AND('2 - 4 Hr Raw Data'!Q38="",'3 - 24 Hr Raw Data'!Q38=""),'2 - 4 Hr Raw Data'!I38,"")</f>
        <v>0</v>
      </c>
      <c r="F42" s="64">
        <f>IF(AND('2 - 4 Hr Raw Data'!Q38="",'3 - 24 Hr Raw Data'!Q38=""),'2 - 4 Hr Raw Data'!J38,"")</f>
        <v>0</v>
      </c>
      <c r="G42" s="64">
        <f>IF(AND('2 - 4 Hr Raw Data'!Q38="",'3 - 24 Hr Raw Data'!Q38=""),'2 - 4 Hr Raw Data'!K38,"")</f>
        <v>0</v>
      </c>
      <c r="H42" s="68">
        <f>IF(AND('2 - 4 Hr Raw Data'!Q38="",'3 - 24 Hr Raw Data'!Q38=""),'2 - 4 Hr Raw Data'!L38,"")</f>
        <v>0</v>
      </c>
      <c r="I42" s="69">
        <f>IF(AND('2 - 4 Hr Raw Data'!Q38="",'3 - 24 Hr Raw Data'!Q38=""),'2 - 4 Hr Raw Data'!M38,"")</f>
        <v>0</v>
      </c>
      <c r="J42" s="235" t="e">
        <f>IF(AND('2 - 4 Hr Raw Data'!Q38="",'3 - 24 Hr Raw Data'!Q38=""),(F42/(E42))*100,"")</f>
        <v>#DIV/0!</v>
      </c>
      <c r="K42" s="65" t="e">
        <f ca="1">IF(AND('2 - 4 Hr Raw Data'!Q38="",'3 - 24 Hr Raw Data'!Q38=""),J42/$J$11,"")</f>
        <v>#DIV/0!</v>
      </c>
      <c r="L42" s="65" t="e">
        <f>IF(AND('2 - 4 Hr Raw Data'!Q38="",'3 - 24 Hr Raw Data'!Q38=""),(G42/(E42))*100,"")</f>
        <v>#DIV/0!</v>
      </c>
      <c r="M42" s="65" t="e">
        <f ca="1">IF(AND('2 - 4 Hr Raw Data'!Q38="",'3 - 24 Hr Raw Data'!Q38=""),L42/$L$11,"")</f>
        <v>#DIV/0!</v>
      </c>
      <c r="N42" s="65" t="e">
        <f ca="1">IF(AND('2 - 4 Hr Raw Data'!Q38="",'3 - 24 Hr Raw Data'!Q38=""),H42/$H$11,"")</f>
        <v>#DIV/0!</v>
      </c>
      <c r="O42" s="65" t="e">
        <f ca="1">IF(AND('2 - 4 Hr Raw Data'!Q38="",'3 - 24 Hr Raw Data'!Q38=""),I42/$I$11,"")</f>
        <v>#DIV/0!</v>
      </c>
      <c r="P42" s="66" t="e">
        <f>IF(AND('2 - 4 Hr Raw Data'!Q38="",'3 - 24 Hr Raw Data'!Q38=""),(E42/D42)*($S$4/1.042)*2,"")</f>
        <v>#DIV/0!</v>
      </c>
      <c r="Q42" s="67" t="e">
        <f>IF(AND('2 - 4 Hr Raw Data'!Q38="",'3 - 24 Hr Raw Data'!Q38=""),LOG(P42/S$6,2),"")</f>
        <v>#DIV/0!</v>
      </c>
      <c r="R42" s="68" t="e">
        <f ca="1">IF(AND('2 - 4 Hr Raw Data'!Q38="",'3 - 24 Hr Raw Data'!Q38=""),(P42/P$11)*100,"")</f>
        <v>#DIV/0!</v>
      </c>
      <c r="S42" s="68" t="e">
        <f ca="1">IF(AND('2 - 4 Hr Raw Data'!Q38="",'3 - 24 Hr Raw Data'!Q38=""),(P42-S$6)/(P$11-S$6)*100,"")</f>
        <v>#DIV/0!</v>
      </c>
      <c r="T42" s="69" t="e">
        <f ca="1">IF(AND('2 - 4 Hr Raw Data'!Q38="",'3 - 24 Hr Raw Data'!Q38=""),(Q42/Q$11)*100,"")</f>
        <v>#DIV/0!</v>
      </c>
      <c r="U42" s="294" t="str">
        <f>IF(AND('2 - 4 Hr Raw Data'!Q38&lt;&gt;"",'3 - 24 Hr Raw Data'!Q38=""),"4 Hour: "&amp;'2 - 4 Hr Raw Data'!Q38,IF(AND('2 - 4 Hr Raw Data'!Q38="",'3 - 24 Hr Raw Data'!Q38&lt;&gt;""),"24 Hour: "&amp;'3 - 24 Hr Raw Data'!Q38,IF(AND('2 - 4 Hr Raw Data'!Q38="",'3 - 24 Hr Raw Data'!Q38=""),"","4 Hour: "&amp;'2 - 4 Hr Raw Data'!Q38&amp;"; 24 Hour: "&amp;'3 - 24 Hr Raw Data'!Q38)))</f>
        <v/>
      </c>
      <c r="V42" s="70" t="b">
        <f t="shared" si="0"/>
        <v>0</v>
      </c>
    </row>
    <row r="43" spans="1:22" s="70" customFormat="1" ht="14" x14ac:dyDescent="0.15">
      <c r="A43" s="338" t="str">
        <f>IF('2 - 4 Hr Raw Data'!O39="","",'2 - 4 Hr Raw Data'!O39)</f>
        <v/>
      </c>
      <c r="B43" s="276"/>
      <c r="C43" s="280" t="str">
        <f>IF(A43="","",'2 - 4 Hr Raw Data'!P39)</f>
        <v/>
      </c>
      <c r="D43" s="138">
        <f>IF(AND('2 - 4 Hr Raw Data'!Q39="",'3 - 24 Hr Raw Data'!Q39=""),'2 - 4 Hr Raw Data'!B39,"")</f>
        <v>0</v>
      </c>
      <c r="E43" s="139">
        <f>IF(AND('2 - 4 Hr Raw Data'!Q39="",'3 - 24 Hr Raw Data'!Q39=""),'2 - 4 Hr Raw Data'!I39,"")</f>
        <v>0</v>
      </c>
      <c r="F43" s="64">
        <f>IF(AND('2 - 4 Hr Raw Data'!Q39="",'3 - 24 Hr Raw Data'!Q39=""),'2 - 4 Hr Raw Data'!J39,"")</f>
        <v>0</v>
      </c>
      <c r="G43" s="64">
        <f>IF(AND('2 - 4 Hr Raw Data'!Q39="",'3 - 24 Hr Raw Data'!Q39=""),'2 - 4 Hr Raw Data'!K39,"")</f>
        <v>0</v>
      </c>
      <c r="H43" s="68">
        <f>IF(AND('2 - 4 Hr Raw Data'!Q39="",'3 - 24 Hr Raw Data'!Q39=""),'2 - 4 Hr Raw Data'!L39,"")</f>
        <v>0</v>
      </c>
      <c r="I43" s="69">
        <f>IF(AND('2 - 4 Hr Raw Data'!Q39="",'3 - 24 Hr Raw Data'!Q39=""),'2 - 4 Hr Raw Data'!M39,"")</f>
        <v>0</v>
      </c>
      <c r="J43" s="235" t="e">
        <f>IF(AND('2 - 4 Hr Raw Data'!Q39="",'3 - 24 Hr Raw Data'!Q39=""),(F43/(E43))*100,"")</f>
        <v>#DIV/0!</v>
      </c>
      <c r="K43" s="65" t="e">
        <f ca="1">IF(AND('2 - 4 Hr Raw Data'!Q39="",'3 - 24 Hr Raw Data'!Q39=""),J43/$J$11,"")</f>
        <v>#DIV/0!</v>
      </c>
      <c r="L43" s="65" t="e">
        <f>IF(AND('2 - 4 Hr Raw Data'!Q39="",'3 - 24 Hr Raw Data'!Q39=""),(G43/(E43))*100,"")</f>
        <v>#DIV/0!</v>
      </c>
      <c r="M43" s="65" t="e">
        <f ca="1">IF(AND('2 - 4 Hr Raw Data'!Q39="",'3 - 24 Hr Raw Data'!Q39=""),L43/$L$11,"")</f>
        <v>#DIV/0!</v>
      </c>
      <c r="N43" s="65" t="e">
        <f ca="1">IF(AND('2 - 4 Hr Raw Data'!Q39="",'3 - 24 Hr Raw Data'!Q39=""),H43/$H$11,"")</f>
        <v>#DIV/0!</v>
      </c>
      <c r="O43" s="65" t="e">
        <f ca="1">IF(AND('2 - 4 Hr Raw Data'!Q39="",'3 - 24 Hr Raw Data'!Q39=""),I43/$I$11,"")</f>
        <v>#DIV/0!</v>
      </c>
      <c r="P43" s="66" t="e">
        <f>IF(AND('2 - 4 Hr Raw Data'!Q39="",'3 - 24 Hr Raw Data'!Q39=""),(E43/D43)*($S$4/1.042)*2,"")</f>
        <v>#DIV/0!</v>
      </c>
      <c r="Q43" s="67" t="e">
        <f>IF(AND('2 - 4 Hr Raw Data'!Q39="",'3 - 24 Hr Raw Data'!Q39=""),LOG(P43/S$6,2),"")</f>
        <v>#DIV/0!</v>
      </c>
      <c r="R43" s="68" t="e">
        <f ca="1">IF(AND('2 - 4 Hr Raw Data'!Q39="",'3 - 24 Hr Raw Data'!Q39=""),(P43/P$11)*100,"")</f>
        <v>#DIV/0!</v>
      </c>
      <c r="S43" s="68" t="e">
        <f ca="1">IF(AND('2 - 4 Hr Raw Data'!Q39="",'3 - 24 Hr Raw Data'!Q39=""),(P43-S$6)/(P$11-S$6)*100,"")</f>
        <v>#DIV/0!</v>
      </c>
      <c r="T43" s="69" t="e">
        <f ca="1">IF(AND('2 - 4 Hr Raw Data'!Q39="",'3 - 24 Hr Raw Data'!Q39=""),(Q43/Q$11)*100,"")</f>
        <v>#DIV/0!</v>
      </c>
      <c r="U43" s="294" t="str">
        <f>IF(AND('2 - 4 Hr Raw Data'!Q39&lt;&gt;"",'3 - 24 Hr Raw Data'!Q39=""),"4 Hour: "&amp;'2 - 4 Hr Raw Data'!Q39,IF(AND('2 - 4 Hr Raw Data'!Q39="",'3 - 24 Hr Raw Data'!Q39&lt;&gt;""),"24 Hour: "&amp;'3 - 24 Hr Raw Data'!Q39,IF(AND('2 - 4 Hr Raw Data'!Q39="",'3 - 24 Hr Raw Data'!Q39=""),"","4 Hour: "&amp;'2 - 4 Hr Raw Data'!Q39&amp;"; 24 Hour: "&amp;'3 - 24 Hr Raw Data'!Q39)))</f>
        <v/>
      </c>
      <c r="V43" s="70" t="b">
        <f t="shared" si="0"/>
        <v>0</v>
      </c>
    </row>
    <row r="44" spans="1:22" s="70" customFormat="1" ht="14" x14ac:dyDescent="0.15">
      <c r="A44" s="338" t="str">
        <f>IF('2 - 4 Hr Raw Data'!O40="","",'2 - 4 Hr Raw Data'!O40)</f>
        <v/>
      </c>
      <c r="B44" s="276"/>
      <c r="C44" s="280" t="str">
        <f>IF(A44="","",'2 - 4 Hr Raw Data'!P40)</f>
        <v/>
      </c>
      <c r="D44" s="138">
        <f>IF(AND('2 - 4 Hr Raw Data'!Q40="",'3 - 24 Hr Raw Data'!Q40=""),'2 - 4 Hr Raw Data'!B40,"")</f>
        <v>0</v>
      </c>
      <c r="E44" s="139">
        <f>IF(AND('2 - 4 Hr Raw Data'!Q40="",'3 - 24 Hr Raw Data'!Q40=""),'2 - 4 Hr Raw Data'!I40,"")</f>
        <v>0</v>
      </c>
      <c r="F44" s="64">
        <f>IF(AND('2 - 4 Hr Raw Data'!Q40="",'3 - 24 Hr Raw Data'!Q40=""),'2 - 4 Hr Raw Data'!J40,"")</f>
        <v>0</v>
      </c>
      <c r="G44" s="64">
        <f>IF(AND('2 - 4 Hr Raw Data'!Q40="",'3 - 24 Hr Raw Data'!Q40=""),'2 - 4 Hr Raw Data'!K40,"")</f>
        <v>0</v>
      </c>
      <c r="H44" s="68">
        <f>IF(AND('2 - 4 Hr Raw Data'!Q40="",'3 - 24 Hr Raw Data'!Q40=""),'2 - 4 Hr Raw Data'!L40,"")</f>
        <v>0</v>
      </c>
      <c r="I44" s="69">
        <f>IF(AND('2 - 4 Hr Raw Data'!Q40="",'3 - 24 Hr Raw Data'!Q40=""),'2 - 4 Hr Raw Data'!M40,"")</f>
        <v>0</v>
      </c>
      <c r="J44" s="235" t="e">
        <f>IF(AND('2 - 4 Hr Raw Data'!Q40="",'3 - 24 Hr Raw Data'!Q40=""),(F44/(E44))*100,"")</f>
        <v>#DIV/0!</v>
      </c>
      <c r="K44" s="65" t="e">
        <f ca="1">IF(AND('2 - 4 Hr Raw Data'!Q40="",'3 - 24 Hr Raw Data'!Q40=""),J44/$J$11,"")</f>
        <v>#DIV/0!</v>
      </c>
      <c r="L44" s="65" t="e">
        <f>IF(AND('2 - 4 Hr Raw Data'!Q40="",'3 - 24 Hr Raw Data'!Q40=""),(G44/(E44))*100,"")</f>
        <v>#DIV/0!</v>
      </c>
      <c r="M44" s="65" t="e">
        <f ca="1">IF(AND('2 - 4 Hr Raw Data'!Q40="",'3 - 24 Hr Raw Data'!Q40=""),L44/$L$11,"")</f>
        <v>#DIV/0!</v>
      </c>
      <c r="N44" s="65" t="e">
        <f ca="1">IF(AND('2 - 4 Hr Raw Data'!Q40="",'3 - 24 Hr Raw Data'!Q40=""),H44/$H$11,"")</f>
        <v>#DIV/0!</v>
      </c>
      <c r="O44" s="65" t="e">
        <f ca="1">IF(AND('2 - 4 Hr Raw Data'!Q40="",'3 - 24 Hr Raw Data'!Q40=""),I44/$I$11,"")</f>
        <v>#DIV/0!</v>
      </c>
      <c r="P44" s="66" t="e">
        <f>IF(AND('2 - 4 Hr Raw Data'!Q40="",'3 - 24 Hr Raw Data'!Q40=""),(E44/D44)*($S$4/1.042)*2,"")</f>
        <v>#DIV/0!</v>
      </c>
      <c r="Q44" s="67" t="e">
        <f>IF(AND('2 - 4 Hr Raw Data'!Q40="",'3 - 24 Hr Raw Data'!Q40=""),LOG(P44/S$6,2),"")</f>
        <v>#DIV/0!</v>
      </c>
      <c r="R44" s="68" t="e">
        <f ca="1">IF(AND('2 - 4 Hr Raw Data'!Q40="",'3 - 24 Hr Raw Data'!Q40=""),(P44/P$11)*100,"")</f>
        <v>#DIV/0!</v>
      </c>
      <c r="S44" s="68" t="e">
        <f ca="1">IF(AND('2 - 4 Hr Raw Data'!Q40="",'3 - 24 Hr Raw Data'!Q40=""),(P44-S$6)/(P$11-S$6)*100,"")</f>
        <v>#DIV/0!</v>
      </c>
      <c r="T44" s="69" t="e">
        <f ca="1">IF(AND('2 - 4 Hr Raw Data'!Q40="",'3 - 24 Hr Raw Data'!Q40=""),(Q44/Q$11)*100,"")</f>
        <v>#DIV/0!</v>
      </c>
      <c r="U44" s="294" t="str">
        <f>IF(AND('2 - 4 Hr Raw Data'!Q40&lt;&gt;"",'3 - 24 Hr Raw Data'!Q40=""),"4 Hour: "&amp;'2 - 4 Hr Raw Data'!Q40,IF(AND('2 - 4 Hr Raw Data'!Q40="",'3 - 24 Hr Raw Data'!Q40&lt;&gt;""),"24 Hour: "&amp;'3 - 24 Hr Raw Data'!Q40,IF(AND('2 - 4 Hr Raw Data'!Q40="",'3 - 24 Hr Raw Data'!Q40=""),"","4 Hour: "&amp;'2 - 4 Hr Raw Data'!Q40&amp;"; 24 Hour: "&amp;'3 - 24 Hr Raw Data'!Q40)))</f>
        <v/>
      </c>
      <c r="V44" s="70" t="b">
        <f t="shared" si="0"/>
        <v>0</v>
      </c>
    </row>
    <row r="45" spans="1:22" s="70" customFormat="1" ht="14" x14ac:dyDescent="0.15">
      <c r="A45" s="338" t="str">
        <f>IF('2 - 4 Hr Raw Data'!O41="","",'2 - 4 Hr Raw Data'!O41)</f>
        <v/>
      </c>
      <c r="B45" s="276"/>
      <c r="C45" s="280" t="str">
        <f>IF(A45="","",'2 - 4 Hr Raw Data'!P41)</f>
        <v/>
      </c>
      <c r="D45" s="138">
        <f>IF(AND('2 - 4 Hr Raw Data'!Q41="",'3 - 24 Hr Raw Data'!Q41=""),'2 - 4 Hr Raw Data'!B41,"")</f>
        <v>0</v>
      </c>
      <c r="E45" s="139">
        <f>IF(AND('2 - 4 Hr Raw Data'!Q41="",'3 - 24 Hr Raw Data'!Q41=""),'2 - 4 Hr Raw Data'!I41,"")</f>
        <v>0</v>
      </c>
      <c r="F45" s="64">
        <f>IF(AND('2 - 4 Hr Raw Data'!Q41="",'3 - 24 Hr Raw Data'!Q41=""),'2 - 4 Hr Raw Data'!J41,"")</f>
        <v>0</v>
      </c>
      <c r="G45" s="64">
        <f>IF(AND('2 - 4 Hr Raw Data'!Q41="",'3 - 24 Hr Raw Data'!Q41=""),'2 - 4 Hr Raw Data'!K41,"")</f>
        <v>0</v>
      </c>
      <c r="H45" s="68">
        <f>IF(AND('2 - 4 Hr Raw Data'!Q41="",'3 - 24 Hr Raw Data'!Q41=""),'2 - 4 Hr Raw Data'!L41,"")</f>
        <v>0</v>
      </c>
      <c r="I45" s="69">
        <f>IF(AND('2 - 4 Hr Raw Data'!Q41="",'3 - 24 Hr Raw Data'!Q41=""),'2 - 4 Hr Raw Data'!M41,"")</f>
        <v>0</v>
      </c>
      <c r="J45" s="235" t="e">
        <f>IF(AND('2 - 4 Hr Raw Data'!Q41="",'3 - 24 Hr Raw Data'!Q41=""),(F45/(E45))*100,"")</f>
        <v>#DIV/0!</v>
      </c>
      <c r="K45" s="65" t="e">
        <f ca="1">IF(AND('2 - 4 Hr Raw Data'!Q41="",'3 - 24 Hr Raw Data'!Q41=""),J45/$J$11,"")</f>
        <v>#DIV/0!</v>
      </c>
      <c r="L45" s="65" t="e">
        <f>IF(AND('2 - 4 Hr Raw Data'!Q41="",'3 - 24 Hr Raw Data'!Q41=""),(G45/(E45))*100,"")</f>
        <v>#DIV/0!</v>
      </c>
      <c r="M45" s="65" t="e">
        <f ca="1">IF(AND('2 - 4 Hr Raw Data'!Q41="",'3 - 24 Hr Raw Data'!Q41=""),L45/$L$11,"")</f>
        <v>#DIV/0!</v>
      </c>
      <c r="N45" s="65" t="e">
        <f ca="1">IF(AND('2 - 4 Hr Raw Data'!Q41="",'3 - 24 Hr Raw Data'!Q41=""),H45/$H$11,"")</f>
        <v>#DIV/0!</v>
      </c>
      <c r="O45" s="65" t="e">
        <f ca="1">IF(AND('2 - 4 Hr Raw Data'!Q41="",'3 - 24 Hr Raw Data'!Q41=""),I45/$I$11,"")</f>
        <v>#DIV/0!</v>
      </c>
      <c r="P45" s="66" t="e">
        <f>IF(AND('2 - 4 Hr Raw Data'!Q41="",'3 - 24 Hr Raw Data'!Q41=""),(E45/D45)*($S$4/1.042)*2,"")</f>
        <v>#DIV/0!</v>
      </c>
      <c r="Q45" s="67" t="e">
        <f>IF(AND('2 - 4 Hr Raw Data'!Q41="",'3 - 24 Hr Raw Data'!Q41=""),LOG(P45/S$6,2),"")</f>
        <v>#DIV/0!</v>
      </c>
      <c r="R45" s="68" t="e">
        <f ca="1">IF(AND('2 - 4 Hr Raw Data'!Q41="",'3 - 24 Hr Raw Data'!Q41=""),(P45/P$11)*100,"")</f>
        <v>#DIV/0!</v>
      </c>
      <c r="S45" s="68" t="e">
        <f ca="1">IF(AND('2 - 4 Hr Raw Data'!Q41="",'3 - 24 Hr Raw Data'!Q41=""),(P45-S$6)/(P$11-S$6)*100,"")</f>
        <v>#DIV/0!</v>
      </c>
      <c r="T45" s="69" t="e">
        <f ca="1">IF(AND('2 - 4 Hr Raw Data'!Q41="",'3 - 24 Hr Raw Data'!Q41=""),(Q45/Q$11)*100,"")</f>
        <v>#DIV/0!</v>
      </c>
      <c r="U45" s="294" t="str">
        <f>IF(AND('2 - 4 Hr Raw Data'!Q41&lt;&gt;"",'3 - 24 Hr Raw Data'!Q41=""),"4 Hour: "&amp;'2 - 4 Hr Raw Data'!Q41,IF(AND('2 - 4 Hr Raw Data'!Q41="",'3 - 24 Hr Raw Data'!Q41&lt;&gt;""),"24 Hour: "&amp;'3 - 24 Hr Raw Data'!Q41,IF(AND('2 - 4 Hr Raw Data'!Q41="",'3 - 24 Hr Raw Data'!Q41=""),"","4 Hour: "&amp;'2 - 4 Hr Raw Data'!Q41&amp;"; 24 Hour: "&amp;'3 - 24 Hr Raw Data'!Q41)))</f>
        <v/>
      </c>
      <c r="V45" s="70" t="b">
        <f t="shared" si="0"/>
        <v>0</v>
      </c>
    </row>
    <row r="46" spans="1:22" s="70" customFormat="1" ht="14" x14ac:dyDescent="0.15">
      <c r="A46" s="338" t="str">
        <f>IF('2 - 4 Hr Raw Data'!O42="","",'2 - 4 Hr Raw Data'!O42)</f>
        <v/>
      </c>
      <c r="B46" s="276"/>
      <c r="C46" s="280" t="str">
        <f>IF(A46="","",'2 - 4 Hr Raw Data'!P42)</f>
        <v/>
      </c>
      <c r="D46" s="138">
        <f>IF(AND('2 - 4 Hr Raw Data'!Q42="",'3 - 24 Hr Raw Data'!Q42=""),'2 - 4 Hr Raw Data'!B42,"")</f>
        <v>0</v>
      </c>
      <c r="E46" s="139">
        <f>IF(AND('2 - 4 Hr Raw Data'!Q42="",'3 - 24 Hr Raw Data'!Q42=""),'2 - 4 Hr Raw Data'!I42,"")</f>
        <v>0</v>
      </c>
      <c r="F46" s="64">
        <f>IF(AND('2 - 4 Hr Raw Data'!Q42="",'3 - 24 Hr Raw Data'!Q42=""),'2 - 4 Hr Raw Data'!J42,"")</f>
        <v>0</v>
      </c>
      <c r="G46" s="64">
        <f>IF(AND('2 - 4 Hr Raw Data'!Q42="",'3 - 24 Hr Raw Data'!Q42=""),'2 - 4 Hr Raw Data'!K42,"")</f>
        <v>0</v>
      </c>
      <c r="H46" s="68">
        <f>IF(AND('2 - 4 Hr Raw Data'!Q42="",'3 - 24 Hr Raw Data'!Q42=""),'2 - 4 Hr Raw Data'!L42,"")</f>
        <v>0</v>
      </c>
      <c r="I46" s="69">
        <f>IF(AND('2 - 4 Hr Raw Data'!Q42="",'3 - 24 Hr Raw Data'!Q42=""),'2 - 4 Hr Raw Data'!M42,"")</f>
        <v>0</v>
      </c>
      <c r="J46" s="235" t="e">
        <f>IF(AND('2 - 4 Hr Raw Data'!Q42="",'3 - 24 Hr Raw Data'!Q42=""),(F46/(E46))*100,"")</f>
        <v>#DIV/0!</v>
      </c>
      <c r="K46" s="65" t="e">
        <f ca="1">IF(AND('2 - 4 Hr Raw Data'!Q42="",'3 - 24 Hr Raw Data'!Q42=""),J46/$J$11,"")</f>
        <v>#DIV/0!</v>
      </c>
      <c r="L46" s="65" t="e">
        <f>IF(AND('2 - 4 Hr Raw Data'!Q42="",'3 - 24 Hr Raw Data'!Q42=""),(G46/(E46))*100,"")</f>
        <v>#DIV/0!</v>
      </c>
      <c r="M46" s="65" t="e">
        <f ca="1">IF(AND('2 - 4 Hr Raw Data'!Q42="",'3 - 24 Hr Raw Data'!Q42=""),L46/$L$11,"")</f>
        <v>#DIV/0!</v>
      </c>
      <c r="N46" s="65" t="e">
        <f ca="1">IF(AND('2 - 4 Hr Raw Data'!Q42="",'3 - 24 Hr Raw Data'!Q42=""),H46/$H$11,"")</f>
        <v>#DIV/0!</v>
      </c>
      <c r="O46" s="65" t="e">
        <f ca="1">IF(AND('2 - 4 Hr Raw Data'!Q42="",'3 - 24 Hr Raw Data'!Q42=""),I46/$I$11,"")</f>
        <v>#DIV/0!</v>
      </c>
      <c r="P46" s="66" t="e">
        <f>IF(AND('2 - 4 Hr Raw Data'!Q42="",'3 - 24 Hr Raw Data'!Q42=""),(E46/D46)*($S$4/1.042)*2,"")</f>
        <v>#DIV/0!</v>
      </c>
      <c r="Q46" s="67" t="e">
        <f>IF(AND('2 - 4 Hr Raw Data'!Q42="",'3 - 24 Hr Raw Data'!Q42=""),LOG(P46/S$6,2),"")</f>
        <v>#DIV/0!</v>
      </c>
      <c r="R46" s="68" t="e">
        <f ca="1">IF(AND('2 - 4 Hr Raw Data'!Q42="",'3 - 24 Hr Raw Data'!Q42=""),(P46/P$11)*100,"")</f>
        <v>#DIV/0!</v>
      </c>
      <c r="S46" s="68" t="e">
        <f ca="1">IF(AND('2 - 4 Hr Raw Data'!Q42="",'3 - 24 Hr Raw Data'!Q42=""),(P46-S$6)/(P$11-S$6)*100,"")</f>
        <v>#DIV/0!</v>
      </c>
      <c r="T46" s="69" t="e">
        <f ca="1">IF(AND('2 - 4 Hr Raw Data'!Q42="",'3 - 24 Hr Raw Data'!Q42=""),(Q46/Q$11)*100,"")</f>
        <v>#DIV/0!</v>
      </c>
      <c r="U46" s="294" t="str">
        <f>IF(AND('2 - 4 Hr Raw Data'!Q42&lt;&gt;"",'3 - 24 Hr Raw Data'!Q42=""),"4 Hour: "&amp;'2 - 4 Hr Raw Data'!Q42,IF(AND('2 - 4 Hr Raw Data'!Q42="",'3 - 24 Hr Raw Data'!Q42&lt;&gt;""),"24 Hour: "&amp;'3 - 24 Hr Raw Data'!Q42,IF(AND('2 - 4 Hr Raw Data'!Q42="",'3 - 24 Hr Raw Data'!Q42=""),"","4 Hour: "&amp;'2 - 4 Hr Raw Data'!Q42&amp;"; 24 Hour: "&amp;'3 - 24 Hr Raw Data'!Q42)))</f>
        <v/>
      </c>
      <c r="V46" s="70" t="b">
        <f t="shared" si="0"/>
        <v>0</v>
      </c>
    </row>
    <row r="47" spans="1:22" s="70" customFormat="1" ht="14" x14ac:dyDescent="0.15">
      <c r="A47" s="338" t="str">
        <f>IF('2 - 4 Hr Raw Data'!O43="","",'2 - 4 Hr Raw Data'!O43)</f>
        <v/>
      </c>
      <c r="B47" s="276"/>
      <c r="C47" s="280" t="str">
        <f>IF(A47="","",'2 - 4 Hr Raw Data'!P43)</f>
        <v/>
      </c>
      <c r="D47" s="138">
        <f>IF(AND('2 - 4 Hr Raw Data'!Q43="",'3 - 24 Hr Raw Data'!Q43=""),'2 - 4 Hr Raw Data'!B43,"")</f>
        <v>0</v>
      </c>
      <c r="E47" s="139">
        <f>IF(AND('2 - 4 Hr Raw Data'!Q43="",'3 - 24 Hr Raw Data'!Q43=""),'2 - 4 Hr Raw Data'!I43,"")</f>
        <v>0</v>
      </c>
      <c r="F47" s="64">
        <f>IF(AND('2 - 4 Hr Raw Data'!Q43="",'3 - 24 Hr Raw Data'!Q43=""),'2 - 4 Hr Raw Data'!J43,"")</f>
        <v>0</v>
      </c>
      <c r="G47" s="64">
        <f>IF(AND('2 - 4 Hr Raw Data'!Q43="",'3 - 24 Hr Raw Data'!Q43=""),'2 - 4 Hr Raw Data'!K43,"")</f>
        <v>0</v>
      </c>
      <c r="H47" s="68">
        <f>IF(AND('2 - 4 Hr Raw Data'!Q43="",'3 - 24 Hr Raw Data'!Q43=""),'2 - 4 Hr Raw Data'!L43,"")</f>
        <v>0</v>
      </c>
      <c r="I47" s="69">
        <f>IF(AND('2 - 4 Hr Raw Data'!Q43="",'3 - 24 Hr Raw Data'!Q43=""),'2 - 4 Hr Raw Data'!M43,"")</f>
        <v>0</v>
      </c>
      <c r="J47" s="235" t="e">
        <f>IF(AND('2 - 4 Hr Raw Data'!Q43="",'3 - 24 Hr Raw Data'!Q43=""),(F47/(E47))*100,"")</f>
        <v>#DIV/0!</v>
      </c>
      <c r="K47" s="65" t="e">
        <f ca="1">IF(AND('2 - 4 Hr Raw Data'!Q43="",'3 - 24 Hr Raw Data'!Q43=""),J47/$J$11,"")</f>
        <v>#DIV/0!</v>
      </c>
      <c r="L47" s="65" t="e">
        <f>IF(AND('2 - 4 Hr Raw Data'!Q43="",'3 - 24 Hr Raw Data'!Q43=""),(G47/(E47))*100,"")</f>
        <v>#DIV/0!</v>
      </c>
      <c r="M47" s="65" t="e">
        <f ca="1">IF(AND('2 - 4 Hr Raw Data'!Q43="",'3 - 24 Hr Raw Data'!Q43=""),L47/$L$11,"")</f>
        <v>#DIV/0!</v>
      </c>
      <c r="N47" s="65" t="e">
        <f ca="1">IF(AND('2 - 4 Hr Raw Data'!Q43="",'3 - 24 Hr Raw Data'!Q43=""),H47/$H$11,"")</f>
        <v>#DIV/0!</v>
      </c>
      <c r="O47" s="65" t="e">
        <f ca="1">IF(AND('2 - 4 Hr Raw Data'!Q43="",'3 - 24 Hr Raw Data'!Q43=""),I47/$I$11,"")</f>
        <v>#DIV/0!</v>
      </c>
      <c r="P47" s="66" t="e">
        <f>IF(AND('2 - 4 Hr Raw Data'!Q43="",'3 - 24 Hr Raw Data'!Q43=""),(E47/D47)*($S$4/1.042)*2,"")</f>
        <v>#DIV/0!</v>
      </c>
      <c r="Q47" s="67" t="e">
        <f>IF(AND('2 - 4 Hr Raw Data'!Q43="",'3 - 24 Hr Raw Data'!Q43=""),LOG(P47/S$6,2),"")</f>
        <v>#DIV/0!</v>
      </c>
      <c r="R47" s="68" t="e">
        <f ca="1">IF(AND('2 - 4 Hr Raw Data'!Q43="",'3 - 24 Hr Raw Data'!Q43=""),(P47/P$11)*100,"")</f>
        <v>#DIV/0!</v>
      </c>
      <c r="S47" s="68" t="e">
        <f ca="1">IF(AND('2 - 4 Hr Raw Data'!Q43="",'3 - 24 Hr Raw Data'!Q43=""),(P47-S$6)/(P$11-S$6)*100,"")</f>
        <v>#DIV/0!</v>
      </c>
      <c r="T47" s="69" t="e">
        <f ca="1">IF(AND('2 - 4 Hr Raw Data'!Q43="",'3 - 24 Hr Raw Data'!Q43=""),(Q47/Q$11)*100,"")</f>
        <v>#DIV/0!</v>
      </c>
      <c r="U47" s="294" t="str">
        <f>IF(AND('2 - 4 Hr Raw Data'!Q43&lt;&gt;"",'3 - 24 Hr Raw Data'!Q43=""),"4 Hour: "&amp;'2 - 4 Hr Raw Data'!Q43,IF(AND('2 - 4 Hr Raw Data'!Q43="",'3 - 24 Hr Raw Data'!Q43&lt;&gt;""),"24 Hour: "&amp;'3 - 24 Hr Raw Data'!Q43,IF(AND('2 - 4 Hr Raw Data'!Q43="",'3 - 24 Hr Raw Data'!Q43=""),"","4 Hour: "&amp;'2 - 4 Hr Raw Data'!Q43&amp;"; 24 Hour: "&amp;'3 - 24 Hr Raw Data'!Q43)))</f>
        <v/>
      </c>
      <c r="V47" s="70" t="b">
        <f t="shared" si="0"/>
        <v>0</v>
      </c>
    </row>
    <row r="48" spans="1:22" s="70" customFormat="1" ht="14" x14ac:dyDescent="0.15">
      <c r="A48" s="338" t="str">
        <f>IF('2 - 4 Hr Raw Data'!O44="","",'2 - 4 Hr Raw Data'!O44)</f>
        <v/>
      </c>
      <c r="B48" s="276"/>
      <c r="C48" s="280" t="str">
        <f>IF(A48="","",'2 - 4 Hr Raw Data'!P44)</f>
        <v/>
      </c>
      <c r="D48" s="138">
        <f>IF(AND('2 - 4 Hr Raw Data'!Q44="",'3 - 24 Hr Raw Data'!Q44=""),'2 - 4 Hr Raw Data'!B44,"")</f>
        <v>0</v>
      </c>
      <c r="E48" s="139">
        <f>IF(AND('2 - 4 Hr Raw Data'!Q44="",'3 - 24 Hr Raw Data'!Q44=""),'2 - 4 Hr Raw Data'!I44,"")</f>
        <v>0</v>
      </c>
      <c r="F48" s="64">
        <f>IF(AND('2 - 4 Hr Raw Data'!Q44="",'3 - 24 Hr Raw Data'!Q44=""),'2 - 4 Hr Raw Data'!J44,"")</f>
        <v>0</v>
      </c>
      <c r="G48" s="64">
        <f>IF(AND('2 - 4 Hr Raw Data'!Q44="",'3 - 24 Hr Raw Data'!Q44=""),'2 - 4 Hr Raw Data'!K44,"")</f>
        <v>0</v>
      </c>
      <c r="H48" s="68">
        <f>IF(AND('2 - 4 Hr Raw Data'!Q44="",'3 - 24 Hr Raw Data'!Q44=""),'2 - 4 Hr Raw Data'!L44,"")</f>
        <v>0</v>
      </c>
      <c r="I48" s="69">
        <f>IF(AND('2 - 4 Hr Raw Data'!Q44="",'3 - 24 Hr Raw Data'!Q44=""),'2 - 4 Hr Raw Data'!M44,"")</f>
        <v>0</v>
      </c>
      <c r="J48" s="235" t="e">
        <f>IF(AND('2 - 4 Hr Raw Data'!Q44="",'3 - 24 Hr Raw Data'!Q44=""),(F48/(E48))*100,"")</f>
        <v>#DIV/0!</v>
      </c>
      <c r="K48" s="65" t="e">
        <f ca="1">IF(AND('2 - 4 Hr Raw Data'!Q44="",'3 - 24 Hr Raw Data'!Q44=""),J48/$J$11,"")</f>
        <v>#DIV/0!</v>
      </c>
      <c r="L48" s="65" t="e">
        <f>IF(AND('2 - 4 Hr Raw Data'!Q44="",'3 - 24 Hr Raw Data'!Q44=""),(G48/(E48))*100,"")</f>
        <v>#DIV/0!</v>
      </c>
      <c r="M48" s="65" t="e">
        <f ca="1">IF(AND('2 - 4 Hr Raw Data'!Q44="",'3 - 24 Hr Raw Data'!Q44=""),L48/$L$11,"")</f>
        <v>#DIV/0!</v>
      </c>
      <c r="N48" s="65" t="e">
        <f ca="1">IF(AND('2 - 4 Hr Raw Data'!Q44="",'3 - 24 Hr Raw Data'!Q44=""),H48/$H$11,"")</f>
        <v>#DIV/0!</v>
      </c>
      <c r="O48" s="65" t="e">
        <f ca="1">IF(AND('2 - 4 Hr Raw Data'!Q44="",'3 - 24 Hr Raw Data'!Q44=""),I48/$I$11,"")</f>
        <v>#DIV/0!</v>
      </c>
      <c r="P48" s="66" t="e">
        <f>IF(AND('2 - 4 Hr Raw Data'!Q44="",'3 - 24 Hr Raw Data'!Q44=""),(E48/D48)*($S$4/1.042)*2,"")</f>
        <v>#DIV/0!</v>
      </c>
      <c r="Q48" s="67" t="e">
        <f>IF(AND('2 - 4 Hr Raw Data'!Q44="",'3 - 24 Hr Raw Data'!Q44=""),LOG(P48/S$6,2),"")</f>
        <v>#DIV/0!</v>
      </c>
      <c r="R48" s="68" t="e">
        <f ca="1">IF(AND('2 - 4 Hr Raw Data'!Q44="",'3 - 24 Hr Raw Data'!Q44=""),(P48/P$11)*100,"")</f>
        <v>#DIV/0!</v>
      </c>
      <c r="S48" s="68" t="e">
        <f ca="1">IF(AND('2 - 4 Hr Raw Data'!Q44="",'3 - 24 Hr Raw Data'!Q44=""),(P48-S$6)/(P$11-S$6)*100,"")</f>
        <v>#DIV/0!</v>
      </c>
      <c r="T48" s="69" t="e">
        <f ca="1">IF(AND('2 - 4 Hr Raw Data'!Q44="",'3 - 24 Hr Raw Data'!Q44=""),(Q48/Q$11)*100,"")</f>
        <v>#DIV/0!</v>
      </c>
      <c r="U48" s="294" t="str">
        <f>IF(AND('2 - 4 Hr Raw Data'!Q44&lt;&gt;"",'3 - 24 Hr Raw Data'!Q44=""),"4 Hour: "&amp;'2 - 4 Hr Raw Data'!Q44,IF(AND('2 - 4 Hr Raw Data'!Q44="",'3 - 24 Hr Raw Data'!Q44&lt;&gt;""),"24 Hour: "&amp;'3 - 24 Hr Raw Data'!Q44,IF(AND('2 - 4 Hr Raw Data'!Q44="",'3 - 24 Hr Raw Data'!Q44=""),"","4 Hour: "&amp;'2 - 4 Hr Raw Data'!Q44&amp;"; 24 Hour: "&amp;'3 - 24 Hr Raw Data'!Q44)))</f>
        <v/>
      </c>
      <c r="V48" s="70" t="b">
        <f t="shared" si="0"/>
        <v>0</v>
      </c>
    </row>
    <row r="49" spans="1:22" s="70" customFormat="1" ht="14" x14ac:dyDescent="0.15">
      <c r="A49" s="338" t="str">
        <f>IF('2 - 4 Hr Raw Data'!O45="","",'2 - 4 Hr Raw Data'!O45)</f>
        <v/>
      </c>
      <c r="B49" s="276"/>
      <c r="C49" s="280" t="str">
        <f>IF(A49="","",'2 - 4 Hr Raw Data'!P45)</f>
        <v/>
      </c>
      <c r="D49" s="138">
        <f>IF(AND('2 - 4 Hr Raw Data'!Q45="",'3 - 24 Hr Raw Data'!Q45=""),'2 - 4 Hr Raw Data'!B45,"")</f>
        <v>0</v>
      </c>
      <c r="E49" s="139">
        <f>IF(AND('2 - 4 Hr Raw Data'!Q45="",'3 - 24 Hr Raw Data'!Q45=""),'2 - 4 Hr Raw Data'!I45,"")</f>
        <v>0</v>
      </c>
      <c r="F49" s="64">
        <f>IF(AND('2 - 4 Hr Raw Data'!Q45="",'3 - 24 Hr Raw Data'!Q45=""),'2 - 4 Hr Raw Data'!J45,"")</f>
        <v>0</v>
      </c>
      <c r="G49" s="64">
        <f>IF(AND('2 - 4 Hr Raw Data'!Q45="",'3 - 24 Hr Raw Data'!Q45=""),'2 - 4 Hr Raw Data'!K45,"")</f>
        <v>0</v>
      </c>
      <c r="H49" s="68">
        <f>IF(AND('2 - 4 Hr Raw Data'!Q45="",'3 - 24 Hr Raw Data'!Q45=""),'2 - 4 Hr Raw Data'!L45,"")</f>
        <v>0</v>
      </c>
      <c r="I49" s="69">
        <f>IF(AND('2 - 4 Hr Raw Data'!Q45="",'3 - 24 Hr Raw Data'!Q45=""),'2 - 4 Hr Raw Data'!M45,"")</f>
        <v>0</v>
      </c>
      <c r="J49" s="235" t="e">
        <f>IF(AND('2 - 4 Hr Raw Data'!Q45="",'3 - 24 Hr Raw Data'!Q45=""),(F49/(E49))*100,"")</f>
        <v>#DIV/0!</v>
      </c>
      <c r="K49" s="65" t="e">
        <f ca="1">IF(AND('2 - 4 Hr Raw Data'!Q45="",'3 - 24 Hr Raw Data'!Q45=""),J49/$J$11,"")</f>
        <v>#DIV/0!</v>
      </c>
      <c r="L49" s="65" t="e">
        <f>IF(AND('2 - 4 Hr Raw Data'!Q45="",'3 - 24 Hr Raw Data'!Q45=""),(G49/(E49))*100,"")</f>
        <v>#DIV/0!</v>
      </c>
      <c r="M49" s="65" t="e">
        <f ca="1">IF(AND('2 - 4 Hr Raw Data'!Q45="",'3 - 24 Hr Raw Data'!Q45=""),L49/$L$11,"")</f>
        <v>#DIV/0!</v>
      </c>
      <c r="N49" s="65" t="e">
        <f ca="1">IF(AND('2 - 4 Hr Raw Data'!Q45="",'3 - 24 Hr Raw Data'!Q45=""),H49/$H$11,"")</f>
        <v>#DIV/0!</v>
      </c>
      <c r="O49" s="65" t="e">
        <f ca="1">IF(AND('2 - 4 Hr Raw Data'!Q45="",'3 - 24 Hr Raw Data'!Q45=""),I49/$I$11,"")</f>
        <v>#DIV/0!</v>
      </c>
      <c r="P49" s="66" t="e">
        <f>IF(AND('2 - 4 Hr Raw Data'!Q45="",'3 - 24 Hr Raw Data'!Q45=""),(E49/D49)*($S$4/1.042)*2,"")</f>
        <v>#DIV/0!</v>
      </c>
      <c r="Q49" s="67" t="e">
        <f>IF(AND('2 - 4 Hr Raw Data'!Q45="",'3 - 24 Hr Raw Data'!Q45=""),LOG(P49/S$6,2),"")</f>
        <v>#DIV/0!</v>
      </c>
      <c r="R49" s="68" t="e">
        <f ca="1">IF(AND('2 - 4 Hr Raw Data'!Q45="",'3 - 24 Hr Raw Data'!Q45=""),(P49/P$11)*100,"")</f>
        <v>#DIV/0!</v>
      </c>
      <c r="S49" s="68" t="e">
        <f ca="1">IF(AND('2 - 4 Hr Raw Data'!Q45="",'3 - 24 Hr Raw Data'!Q45=""),(P49-S$6)/(P$11-S$6)*100,"")</f>
        <v>#DIV/0!</v>
      </c>
      <c r="T49" s="69" t="e">
        <f ca="1">IF(AND('2 - 4 Hr Raw Data'!Q45="",'3 - 24 Hr Raw Data'!Q45=""),(Q49/Q$11)*100,"")</f>
        <v>#DIV/0!</v>
      </c>
      <c r="U49" s="294" t="str">
        <f>IF(AND('2 - 4 Hr Raw Data'!Q45&lt;&gt;"",'3 - 24 Hr Raw Data'!Q45=""),"4 Hour: "&amp;'2 - 4 Hr Raw Data'!Q45,IF(AND('2 - 4 Hr Raw Data'!Q45="",'3 - 24 Hr Raw Data'!Q45&lt;&gt;""),"24 Hour: "&amp;'3 - 24 Hr Raw Data'!Q45,IF(AND('2 - 4 Hr Raw Data'!Q45="",'3 - 24 Hr Raw Data'!Q45=""),"","4 Hour: "&amp;'2 - 4 Hr Raw Data'!Q45&amp;"; 24 Hour: "&amp;'3 - 24 Hr Raw Data'!Q45)))</f>
        <v/>
      </c>
      <c r="V49" s="70" t="b">
        <f t="shared" si="0"/>
        <v>0</v>
      </c>
    </row>
    <row r="50" spans="1:22" s="70" customFormat="1" ht="14" x14ac:dyDescent="0.15">
      <c r="A50" s="338" t="str">
        <f>IF('2 - 4 Hr Raw Data'!O46="","",'2 - 4 Hr Raw Data'!O46)</f>
        <v/>
      </c>
      <c r="B50" s="276"/>
      <c r="C50" s="280" t="str">
        <f>IF(A50="","",'2 - 4 Hr Raw Data'!P46)</f>
        <v/>
      </c>
      <c r="D50" s="138">
        <f>IF(AND('2 - 4 Hr Raw Data'!Q46="",'3 - 24 Hr Raw Data'!Q46=""),'2 - 4 Hr Raw Data'!B46,"")</f>
        <v>0</v>
      </c>
      <c r="E50" s="139">
        <f>IF(AND('2 - 4 Hr Raw Data'!Q46="",'3 - 24 Hr Raw Data'!Q46=""),'2 - 4 Hr Raw Data'!I46,"")</f>
        <v>0</v>
      </c>
      <c r="F50" s="64">
        <f>IF(AND('2 - 4 Hr Raw Data'!Q46="",'3 - 24 Hr Raw Data'!Q46=""),'2 - 4 Hr Raw Data'!J46,"")</f>
        <v>0</v>
      </c>
      <c r="G50" s="64">
        <f>IF(AND('2 - 4 Hr Raw Data'!Q46="",'3 - 24 Hr Raw Data'!Q46=""),'2 - 4 Hr Raw Data'!K46,"")</f>
        <v>0</v>
      </c>
      <c r="H50" s="68">
        <f>IF(AND('2 - 4 Hr Raw Data'!Q46="",'3 - 24 Hr Raw Data'!Q46=""),'2 - 4 Hr Raw Data'!L46,"")</f>
        <v>0</v>
      </c>
      <c r="I50" s="69">
        <f>IF(AND('2 - 4 Hr Raw Data'!Q46="",'3 - 24 Hr Raw Data'!Q46=""),'2 - 4 Hr Raw Data'!M46,"")</f>
        <v>0</v>
      </c>
      <c r="J50" s="235" t="e">
        <f>IF(AND('2 - 4 Hr Raw Data'!Q46="",'3 - 24 Hr Raw Data'!Q46=""),(F50/(E50))*100,"")</f>
        <v>#DIV/0!</v>
      </c>
      <c r="K50" s="65" t="e">
        <f ca="1">IF(AND('2 - 4 Hr Raw Data'!Q46="",'3 - 24 Hr Raw Data'!Q46=""),J50/$J$11,"")</f>
        <v>#DIV/0!</v>
      </c>
      <c r="L50" s="65" t="e">
        <f>IF(AND('2 - 4 Hr Raw Data'!Q46="",'3 - 24 Hr Raw Data'!Q46=""),(G50/(E50))*100,"")</f>
        <v>#DIV/0!</v>
      </c>
      <c r="M50" s="65" t="e">
        <f ca="1">IF(AND('2 - 4 Hr Raw Data'!Q46="",'3 - 24 Hr Raw Data'!Q46=""),L50/$L$11,"")</f>
        <v>#DIV/0!</v>
      </c>
      <c r="N50" s="65" t="e">
        <f ca="1">IF(AND('2 - 4 Hr Raw Data'!Q46="",'3 - 24 Hr Raw Data'!Q46=""),H50/$H$11,"")</f>
        <v>#DIV/0!</v>
      </c>
      <c r="O50" s="65" t="e">
        <f ca="1">IF(AND('2 - 4 Hr Raw Data'!Q46="",'3 - 24 Hr Raw Data'!Q46=""),I50/$I$11,"")</f>
        <v>#DIV/0!</v>
      </c>
      <c r="P50" s="66" t="e">
        <f>IF(AND('2 - 4 Hr Raw Data'!Q46="",'3 - 24 Hr Raw Data'!Q46=""),(E50/D50)*($S$4/1.042)*2,"")</f>
        <v>#DIV/0!</v>
      </c>
      <c r="Q50" s="67" t="e">
        <f>IF(AND('2 - 4 Hr Raw Data'!Q46="",'3 - 24 Hr Raw Data'!Q46=""),LOG(P50/S$6,2),"")</f>
        <v>#DIV/0!</v>
      </c>
      <c r="R50" s="68" t="e">
        <f ca="1">IF(AND('2 - 4 Hr Raw Data'!Q46="",'3 - 24 Hr Raw Data'!Q46=""),(P50/P$11)*100,"")</f>
        <v>#DIV/0!</v>
      </c>
      <c r="S50" s="68" t="e">
        <f ca="1">IF(AND('2 - 4 Hr Raw Data'!Q46="",'3 - 24 Hr Raw Data'!Q46=""),(P50-S$6)/(P$11-S$6)*100,"")</f>
        <v>#DIV/0!</v>
      </c>
      <c r="T50" s="69" t="e">
        <f ca="1">IF(AND('2 - 4 Hr Raw Data'!Q46="",'3 - 24 Hr Raw Data'!Q46=""),(Q50/Q$11)*100,"")</f>
        <v>#DIV/0!</v>
      </c>
      <c r="U50" s="294" t="str">
        <f>IF(AND('2 - 4 Hr Raw Data'!Q46&lt;&gt;"",'3 - 24 Hr Raw Data'!Q46=""),"4 Hour: "&amp;'2 - 4 Hr Raw Data'!Q46,IF(AND('2 - 4 Hr Raw Data'!Q46="",'3 - 24 Hr Raw Data'!Q46&lt;&gt;""),"24 Hour: "&amp;'3 - 24 Hr Raw Data'!Q46,IF(AND('2 - 4 Hr Raw Data'!Q46="",'3 - 24 Hr Raw Data'!Q46=""),"","4 Hour: "&amp;'2 - 4 Hr Raw Data'!Q46&amp;"; 24 Hour: "&amp;'3 - 24 Hr Raw Data'!Q46)))</f>
        <v/>
      </c>
      <c r="V50" s="70" t="b">
        <f t="shared" si="0"/>
        <v>0</v>
      </c>
    </row>
    <row r="51" spans="1:22" s="70" customFormat="1" ht="14" x14ac:dyDescent="0.15">
      <c r="A51" s="338" t="str">
        <f>IF('2 - 4 Hr Raw Data'!O47="","",'2 - 4 Hr Raw Data'!O47)</f>
        <v/>
      </c>
      <c r="B51" s="276"/>
      <c r="C51" s="280" t="str">
        <f>IF(A51="","",'2 - 4 Hr Raw Data'!P47)</f>
        <v/>
      </c>
      <c r="D51" s="138">
        <f>IF(AND('2 - 4 Hr Raw Data'!Q47="",'3 - 24 Hr Raw Data'!Q47=""),'2 - 4 Hr Raw Data'!B47,"")</f>
        <v>0</v>
      </c>
      <c r="E51" s="139">
        <f>IF(AND('2 - 4 Hr Raw Data'!Q47="",'3 - 24 Hr Raw Data'!Q47=""),'2 - 4 Hr Raw Data'!I47,"")</f>
        <v>0</v>
      </c>
      <c r="F51" s="64">
        <f>IF(AND('2 - 4 Hr Raw Data'!Q47="",'3 - 24 Hr Raw Data'!Q47=""),'2 - 4 Hr Raw Data'!J47,"")</f>
        <v>0</v>
      </c>
      <c r="G51" s="64">
        <f>IF(AND('2 - 4 Hr Raw Data'!Q47="",'3 - 24 Hr Raw Data'!Q47=""),'2 - 4 Hr Raw Data'!K47,"")</f>
        <v>0</v>
      </c>
      <c r="H51" s="68">
        <f>IF(AND('2 - 4 Hr Raw Data'!Q47="",'3 - 24 Hr Raw Data'!Q47=""),'2 - 4 Hr Raw Data'!L47,"")</f>
        <v>0</v>
      </c>
      <c r="I51" s="69">
        <f>IF(AND('2 - 4 Hr Raw Data'!Q47="",'3 - 24 Hr Raw Data'!Q47=""),'2 - 4 Hr Raw Data'!M47,"")</f>
        <v>0</v>
      </c>
      <c r="J51" s="235" t="e">
        <f>IF(AND('2 - 4 Hr Raw Data'!Q47="",'3 - 24 Hr Raw Data'!Q47=""),(F51/(E51))*100,"")</f>
        <v>#DIV/0!</v>
      </c>
      <c r="K51" s="65" t="e">
        <f ca="1">IF(AND('2 - 4 Hr Raw Data'!Q47="",'3 - 24 Hr Raw Data'!Q47=""),J51/$J$11,"")</f>
        <v>#DIV/0!</v>
      </c>
      <c r="L51" s="65" t="e">
        <f>IF(AND('2 - 4 Hr Raw Data'!Q47="",'3 - 24 Hr Raw Data'!Q47=""),(G51/(E51))*100,"")</f>
        <v>#DIV/0!</v>
      </c>
      <c r="M51" s="65" t="e">
        <f ca="1">IF(AND('2 - 4 Hr Raw Data'!Q47="",'3 - 24 Hr Raw Data'!Q47=""),L51/$L$11,"")</f>
        <v>#DIV/0!</v>
      </c>
      <c r="N51" s="65" t="e">
        <f ca="1">IF(AND('2 - 4 Hr Raw Data'!Q47="",'3 - 24 Hr Raw Data'!Q47=""),H51/$H$11,"")</f>
        <v>#DIV/0!</v>
      </c>
      <c r="O51" s="65" t="e">
        <f ca="1">IF(AND('2 - 4 Hr Raw Data'!Q47="",'3 - 24 Hr Raw Data'!Q47=""),I51/$I$11,"")</f>
        <v>#DIV/0!</v>
      </c>
      <c r="P51" s="66" t="e">
        <f>IF(AND('2 - 4 Hr Raw Data'!Q47="",'3 - 24 Hr Raw Data'!Q47=""),(E51/D51)*($S$4/1.042)*2,"")</f>
        <v>#DIV/0!</v>
      </c>
      <c r="Q51" s="67" t="e">
        <f>IF(AND('2 - 4 Hr Raw Data'!Q47="",'3 - 24 Hr Raw Data'!Q47=""),LOG(P51/S$6,2),"")</f>
        <v>#DIV/0!</v>
      </c>
      <c r="R51" s="68" t="e">
        <f ca="1">IF(AND('2 - 4 Hr Raw Data'!Q47="",'3 - 24 Hr Raw Data'!Q47=""),(P51/P$11)*100,"")</f>
        <v>#DIV/0!</v>
      </c>
      <c r="S51" s="68" t="e">
        <f ca="1">IF(AND('2 - 4 Hr Raw Data'!Q47="",'3 - 24 Hr Raw Data'!Q47=""),(P51-S$6)/(P$11-S$6)*100,"")</f>
        <v>#DIV/0!</v>
      </c>
      <c r="T51" s="69" t="e">
        <f ca="1">IF(AND('2 - 4 Hr Raw Data'!Q47="",'3 - 24 Hr Raw Data'!Q47=""),(Q51/Q$11)*100,"")</f>
        <v>#DIV/0!</v>
      </c>
      <c r="U51" s="294" t="str">
        <f>IF(AND('2 - 4 Hr Raw Data'!Q47&lt;&gt;"",'3 - 24 Hr Raw Data'!Q47=""),"4 Hour: "&amp;'2 - 4 Hr Raw Data'!Q47,IF(AND('2 - 4 Hr Raw Data'!Q47="",'3 - 24 Hr Raw Data'!Q47&lt;&gt;""),"24 Hour: "&amp;'3 - 24 Hr Raw Data'!Q47,IF(AND('2 - 4 Hr Raw Data'!Q47="",'3 - 24 Hr Raw Data'!Q47=""),"","4 Hour: "&amp;'2 - 4 Hr Raw Data'!Q47&amp;"; 24 Hour: "&amp;'3 - 24 Hr Raw Data'!Q47)))</f>
        <v/>
      </c>
      <c r="V51" s="70" t="b">
        <f t="shared" si="0"/>
        <v>0</v>
      </c>
    </row>
    <row r="52" spans="1:22" s="70" customFormat="1" ht="14" x14ac:dyDescent="0.15">
      <c r="A52" s="338" t="str">
        <f>IF('2 - 4 Hr Raw Data'!O48="","",'2 - 4 Hr Raw Data'!O48)</f>
        <v/>
      </c>
      <c r="B52" s="276"/>
      <c r="C52" s="280" t="str">
        <f>IF(A52="","",'2 - 4 Hr Raw Data'!P48)</f>
        <v/>
      </c>
      <c r="D52" s="138">
        <f>IF(AND('2 - 4 Hr Raw Data'!Q48="",'3 - 24 Hr Raw Data'!Q48=""),'2 - 4 Hr Raw Data'!B48,"")</f>
        <v>0</v>
      </c>
      <c r="E52" s="139">
        <f>IF(AND('2 - 4 Hr Raw Data'!Q48="",'3 - 24 Hr Raw Data'!Q48=""),'2 - 4 Hr Raw Data'!I48,"")</f>
        <v>0</v>
      </c>
      <c r="F52" s="64">
        <f>IF(AND('2 - 4 Hr Raw Data'!Q48="",'3 - 24 Hr Raw Data'!Q48=""),'2 - 4 Hr Raw Data'!J48,"")</f>
        <v>0</v>
      </c>
      <c r="G52" s="64">
        <f>IF(AND('2 - 4 Hr Raw Data'!Q48="",'3 - 24 Hr Raw Data'!Q48=""),'2 - 4 Hr Raw Data'!K48,"")</f>
        <v>0</v>
      </c>
      <c r="H52" s="68">
        <f>IF(AND('2 - 4 Hr Raw Data'!Q48="",'3 - 24 Hr Raw Data'!Q48=""),'2 - 4 Hr Raw Data'!L48,"")</f>
        <v>0</v>
      </c>
      <c r="I52" s="69">
        <f>IF(AND('2 - 4 Hr Raw Data'!Q48="",'3 - 24 Hr Raw Data'!Q48=""),'2 - 4 Hr Raw Data'!M48,"")</f>
        <v>0</v>
      </c>
      <c r="J52" s="235" t="e">
        <f>IF(AND('2 - 4 Hr Raw Data'!Q48="",'3 - 24 Hr Raw Data'!Q48=""),(F52/(E52))*100,"")</f>
        <v>#DIV/0!</v>
      </c>
      <c r="K52" s="65" t="e">
        <f ca="1">IF(AND('2 - 4 Hr Raw Data'!Q48="",'3 - 24 Hr Raw Data'!Q48=""),J52/$J$11,"")</f>
        <v>#DIV/0!</v>
      </c>
      <c r="L52" s="65" t="e">
        <f>IF(AND('2 - 4 Hr Raw Data'!Q48="",'3 - 24 Hr Raw Data'!Q48=""),(G52/(E52))*100,"")</f>
        <v>#DIV/0!</v>
      </c>
      <c r="M52" s="65" t="e">
        <f ca="1">IF(AND('2 - 4 Hr Raw Data'!Q48="",'3 - 24 Hr Raw Data'!Q48=""),L52/$L$11,"")</f>
        <v>#DIV/0!</v>
      </c>
      <c r="N52" s="65" t="e">
        <f ca="1">IF(AND('2 - 4 Hr Raw Data'!Q48="",'3 - 24 Hr Raw Data'!Q48=""),H52/$H$11,"")</f>
        <v>#DIV/0!</v>
      </c>
      <c r="O52" s="65" t="e">
        <f ca="1">IF(AND('2 - 4 Hr Raw Data'!Q48="",'3 - 24 Hr Raw Data'!Q48=""),I52/$I$11,"")</f>
        <v>#DIV/0!</v>
      </c>
      <c r="P52" s="66" t="e">
        <f>IF(AND('2 - 4 Hr Raw Data'!Q48="",'3 - 24 Hr Raw Data'!Q48=""),(E52/D52)*($S$4/1.042)*2,"")</f>
        <v>#DIV/0!</v>
      </c>
      <c r="Q52" s="67" t="e">
        <f>IF(AND('2 - 4 Hr Raw Data'!Q48="",'3 - 24 Hr Raw Data'!Q48=""),LOG(P52/S$6,2),"")</f>
        <v>#DIV/0!</v>
      </c>
      <c r="R52" s="68" t="e">
        <f ca="1">IF(AND('2 - 4 Hr Raw Data'!Q48="",'3 - 24 Hr Raw Data'!Q48=""),(P52/P$11)*100,"")</f>
        <v>#DIV/0!</v>
      </c>
      <c r="S52" s="68" t="e">
        <f ca="1">IF(AND('2 - 4 Hr Raw Data'!Q48="",'3 - 24 Hr Raw Data'!Q48=""),(P52-S$6)/(P$11-S$6)*100,"")</f>
        <v>#DIV/0!</v>
      </c>
      <c r="T52" s="69" t="e">
        <f ca="1">IF(AND('2 - 4 Hr Raw Data'!Q48="",'3 - 24 Hr Raw Data'!Q48=""),(Q52/Q$11)*100,"")</f>
        <v>#DIV/0!</v>
      </c>
      <c r="U52" s="294" t="str">
        <f>IF(AND('2 - 4 Hr Raw Data'!Q48&lt;&gt;"",'3 - 24 Hr Raw Data'!Q48=""),"4 Hour: "&amp;'2 - 4 Hr Raw Data'!Q48,IF(AND('2 - 4 Hr Raw Data'!Q48="",'3 - 24 Hr Raw Data'!Q48&lt;&gt;""),"24 Hour: "&amp;'3 - 24 Hr Raw Data'!Q48,IF(AND('2 - 4 Hr Raw Data'!Q48="",'3 - 24 Hr Raw Data'!Q48=""),"","4 Hour: "&amp;'2 - 4 Hr Raw Data'!Q48&amp;"; 24 Hour: "&amp;'3 - 24 Hr Raw Data'!Q48)))</f>
        <v/>
      </c>
      <c r="V52" s="70" t="b">
        <f t="shared" si="0"/>
        <v>0</v>
      </c>
    </row>
    <row r="53" spans="1:22" s="70" customFormat="1" ht="14" x14ac:dyDescent="0.15">
      <c r="A53" s="338" t="str">
        <f>IF('2 - 4 Hr Raw Data'!O49="","",'2 - 4 Hr Raw Data'!O49)</f>
        <v/>
      </c>
      <c r="B53" s="276"/>
      <c r="C53" s="280" t="str">
        <f>IF(A53="","",'2 - 4 Hr Raw Data'!P49)</f>
        <v/>
      </c>
      <c r="D53" s="138">
        <f>IF(AND('2 - 4 Hr Raw Data'!Q49="",'3 - 24 Hr Raw Data'!Q49=""),'2 - 4 Hr Raw Data'!B49,"")</f>
        <v>0</v>
      </c>
      <c r="E53" s="139">
        <f>IF(AND('2 - 4 Hr Raw Data'!Q49="",'3 - 24 Hr Raw Data'!Q49=""),'2 - 4 Hr Raw Data'!I49,"")</f>
        <v>0</v>
      </c>
      <c r="F53" s="64">
        <f>IF(AND('2 - 4 Hr Raw Data'!Q49="",'3 - 24 Hr Raw Data'!Q49=""),'2 - 4 Hr Raw Data'!J49,"")</f>
        <v>0</v>
      </c>
      <c r="G53" s="64">
        <f>IF(AND('2 - 4 Hr Raw Data'!Q49="",'3 - 24 Hr Raw Data'!Q49=""),'2 - 4 Hr Raw Data'!K49,"")</f>
        <v>0</v>
      </c>
      <c r="H53" s="68">
        <f>IF(AND('2 - 4 Hr Raw Data'!Q49="",'3 - 24 Hr Raw Data'!Q49=""),'2 - 4 Hr Raw Data'!L49,"")</f>
        <v>0</v>
      </c>
      <c r="I53" s="69">
        <f>IF(AND('2 - 4 Hr Raw Data'!Q49="",'3 - 24 Hr Raw Data'!Q49=""),'2 - 4 Hr Raw Data'!M49,"")</f>
        <v>0</v>
      </c>
      <c r="J53" s="235" t="e">
        <f>IF(AND('2 - 4 Hr Raw Data'!Q49="",'3 - 24 Hr Raw Data'!Q49=""),(F53/(E53))*100,"")</f>
        <v>#DIV/0!</v>
      </c>
      <c r="K53" s="65" t="e">
        <f ca="1">IF(AND('2 - 4 Hr Raw Data'!Q49="",'3 - 24 Hr Raw Data'!Q49=""),J53/$J$11,"")</f>
        <v>#DIV/0!</v>
      </c>
      <c r="L53" s="65" t="e">
        <f>IF(AND('2 - 4 Hr Raw Data'!Q49="",'3 - 24 Hr Raw Data'!Q49=""),(G53/(E53))*100,"")</f>
        <v>#DIV/0!</v>
      </c>
      <c r="M53" s="65" t="e">
        <f ca="1">IF(AND('2 - 4 Hr Raw Data'!Q49="",'3 - 24 Hr Raw Data'!Q49=""),L53/$L$11,"")</f>
        <v>#DIV/0!</v>
      </c>
      <c r="N53" s="65" t="e">
        <f ca="1">IF(AND('2 - 4 Hr Raw Data'!Q49="",'3 - 24 Hr Raw Data'!Q49=""),H53/$H$11,"")</f>
        <v>#DIV/0!</v>
      </c>
      <c r="O53" s="65" t="e">
        <f ca="1">IF(AND('2 - 4 Hr Raw Data'!Q49="",'3 - 24 Hr Raw Data'!Q49=""),I53/$I$11,"")</f>
        <v>#DIV/0!</v>
      </c>
      <c r="P53" s="66" t="e">
        <f>IF(AND('2 - 4 Hr Raw Data'!Q49="",'3 - 24 Hr Raw Data'!Q49=""),(E53/D53)*($S$4/1.042)*2,"")</f>
        <v>#DIV/0!</v>
      </c>
      <c r="Q53" s="67" t="e">
        <f>IF(AND('2 - 4 Hr Raw Data'!Q49="",'3 - 24 Hr Raw Data'!Q49=""),LOG(P53/S$6,2),"")</f>
        <v>#DIV/0!</v>
      </c>
      <c r="R53" s="68" t="e">
        <f ca="1">IF(AND('2 - 4 Hr Raw Data'!Q49="",'3 - 24 Hr Raw Data'!Q49=""),(P53/P$11)*100,"")</f>
        <v>#DIV/0!</v>
      </c>
      <c r="S53" s="68" t="e">
        <f ca="1">IF(AND('2 - 4 Hr Raw Data'!Q49="",'3 - 24 Hr Raw Data'!Q49=""),(P53-S$6)/(P$11-S$6)*100,"")</f>
        <v>#DIV/0!</v>
      </c>
      <c r="T53" s="69" t="e">
        <f ca="1">IF(AND('2 - 4 Hr Raw Data'!Q49="",'3 - 24 Hr Raw Data'!Q49=""),(Q53/Q$11)*100,"")</f>
        <v>#DIV/0!</v>
      </c>
      <c r="U53" s="294" t="str">
        <f>IF(AND('2 - 4 Hr Raw Data'!Q49&lt;&gt;"",'3 - 24 Hr Raw Data'!Q49=""),"4 Hour: "&amp;'2 - 4 Hr Raw Data'!Q49,IF(AND('2 - 4 Hr Raw Data'!Q49="",'3 - 24 Hr Raw Data'!Q49&lt;&gt;""),"24 Hour: "&amp;'3 - 24 Hr Raw Data'!Q49,IF(AND('2 - 4 Hr Raw Data'!Q49="",'3 - 24 Hr Raw Data'!Q49=""),"","4 Hour: "&amp;'2 - 4 Hr Raw Data'!Q49&amp;"; 24 Hour: "&amp;'3 - 24 Hr Raw Data'!Q49)))</f>
        <v/>
      </c>
      <c r="V53" s="70" t="b">
        <f t="shared" si="0"/>
        <v>0</v>
      </c>
    </row>
    <row r="54" spans="1:22" s="70" customFormat="1" ht="14" x14ac:dyDescent="0.15">
      <c r="A54" s="338" t="str">
        <f>IF('2 - 4 Hr Raw Data'!O50="","",'2 - 4 Hr Raw Data'!O50)</f>
        <v/>
      </c>
      <c r="B54" s="276"/>
      <c r="C54" s="280" t="str">
        <f>IF(A54="","",'2 - 4 Hr Raw Data'!P50)</f>
        <v/>
      </c>
      <c r="D54" s="138">
        <f>IF(AND('2 - 4 Hr Raw Data'!Q50="",'3 - 24 Hr Raw Data'!Q50=""),'2 - 4 Hr Raw Data'!B50,"")</f>
        <v>0</v>
      </c>
      <c r="E54" s="139">
        <f>IF(AND('2 - 4 Hr Raw Data'!Q50="",'3 - 24 Hr Raw Data'!Q50=""),'2 - 4 Hr Raw Data'!I50,"")</f>
        <v>0</v>
      </c>
      <c r="F54" s="64">
        <f>IF(AND('2 - 4 Hr Raw Data'!Q50="",'3 - 24 Hr Raw Data'!Q50=""),'2 - 4 Hr Raw Data'!J50,"")</f>
        <v>0</v>
      </c>
      <c r="G54" s="64">
        <f>IF(AND('2 - 4 Hr Raw Data'!Q50="",'3 - 24 Hr Raw Data'!Q50=""),'2 - 4 Hr Raw Data'!K50,"")</f>
        <v>0</v>
      </c>
      <c r="H54" s="68">
        <f>IF(AND('2 - 4 Hr Raw Data'!Q50="",'3 - 24 Hr Raw Data'!Q50=""),'2 - 4 Hr Raw Data'!L50,"")</f>
        <v>0</v>
      </c>
      <c r="I54" s="69">
        <f>IF(AND('2 - 4 Hr Raw Data'!Q50="",'3 - 24 Hr Raw Data'!Q50=""),'2 - 4 Hr Raw Data'!M50,"")</f>
        <v>0</v>
      </c>
      <c r="J54" s="235" t="e">
        <f>IF(AND('2 - 4 Hr Raw Data'!Q50="",'3 - 24 Hr Raw Data'!Q50=""),(F54/(E54))*100,"")</f>
        <v>#DIV/0!</v>
      </c>
      <c r="K54" s="65" t="e">
        <f ca="1">IF(AND('2 - 4 Hr Raw Data'!Q50="",'3 - 24 Hr Raw Data'!Q50=""),J54/$J$11,"")</f>
        <v>#DIV/0!</v>
      </c>
      <c r="L54" s="65" t="e">
        <f>IF(AND('2 - 4 Hr Raw Data'!Q50="",'3 - 24 Hr Raw Data'!Q50=""),(G54/(E54))*100,"")</f>
        <v>#DIV/0!</v>
      </c>
      <c r="M54" s="65" t="e">
        <f ca="1">IF(AND('2 - 4 Hr Raw Data'!Q50="",'3 - 24 Hr Raw Data'!Q50=""),L54/$L$11,"")</f>
        <v>#DIV/0!</v>
      </c>
      <c r="N54" s="65" t="e">
        <f ca="1">IF(AND('2 - 4 Hr Raw Data'!Q50="",'3 - 24 Hr Raw Data'!Q50=""),H54/$H$11,"")</f>
        <v>#DIV/0!</v>
      </c>
      <c r="O54" s="65" t="e">
        <f ca="1">IF(AND('2 - 4 Hr Raw Data'!Q50="",'3 - 24 Hr Raw Data'!Q50=""),I54/$I$11,"")</f>
        <v>#DIV/0!</v>
      </c>
      <c r="P54" s="66" t="e">
        <f>IF(AND('2 - 4 Hr Raw Data'!Q50="",'3 - 24 Hr Raw Data'!Q50=""),(E54/D54)*($S$4/1.042)*2,"")</f>
        <v>#DIV/0!</v>
      </c>
      <c r="Q54" s="67" t="e">
        <f>IF(AND('2 - 4 Hr Raw Data'!Q50="",'3 - 24 Hr Raw Data'!Q50=""),LOG(P54/S$6,2),"")</f>
        <v>#DIV/0!</v>
      </c>
      <c r="R54" s="68" t="e">
        <f ca="1">IF(AND('2 - 4 Hr Raw Data'!Q50="",'3 - 24 Hr Raw Data'!Q50=""),(P54/P$11)*100,"")</f>
        <v>#DIV/0!</v>
      </c>
      <c r="S54" s="68" t="e">
        <f ca="1">IF(AND('2 - 4 Hr Raw Data'!Q50="",'3 - 24 Hr Raw Data'!Q50=""),(P54-S$6)/(P$11-S$6)*100,"")</f>
        <v>#DIV/0!</v>
      </c>
      <c r="T54" s="69" t="e">
        <f ca="1">IF(AND('2 - 4 Hr Raw Data'!Q50="",'3 - 24 Hr Raw Data'!Q50=""),(Q54/Q$11)*100,"")</f>
        <v>#DIV/0!</v>
      </c>
      <c r="U54" s="294" t="str">
        <f>IF(AND('2 - 4 Hr Raw Data'!Q50&lt;&gt;"",'3 - 24 Hr Raw Data'!Q50=""),"4 Hour: "&amp;'2 - 4 Hr Raw Data'!Q50,IF(AND('2 - 4 Hr Raw Data'!Q50="",'3 - 24 Hr Raw Data'!Q50&lt;&gt;""),"24 Hour: "&amp;'3 - 24 Hr Raw Data'!Q50,IF(AND('2 - 4 Hr Raw Data'!Q50="",'3 - 24 Hr Raw Data'!Q50=""),"","4 Hour: "&amp;'2 - 4 Hr Raw Data'!Q50&amp;"; 24 Hour: "&amp;'3 - 24 Hr Raw Data'!Q50)))</f>
        <v/>
      </c>
      <c r="V54" s="70" t="b">
        <f t="shared" si="0"/>
        <v>0</v>
      </c>
    </row>
    <row r="55" spans="1:22" s="70" customFormat="1" ht="14" x14ac:dyDescent="0.15">
      <c r="A55" s="338" t="str">
        <f>IF('2 - 4 Hr Raw Data'!O51="","",'2 - 4 Hr Raw Data'!O51)</f>
        <v/>
      </c>
      <c r="B55" s="276"/>
      <c r="C55" s="280" t="str">
        <f>IF(A55="","",'2 - 4 Hr Raw Data'!P51)</f>
        <v/>
      </c>
      <c r="D55" s="138">
        <f>IF(AND('2 - 4 Hr Raw Data'!Q51="",'3 - 24 Hr Raw Data'!Q51=""),'2 - 4 Hr Raw Data'!B51,"")</f>
        <v>0</v>
      </c>
      <c r="E55" s="139">
        <f>IF(AND('2 - 4 Hr Raw Data'!Q51="",'3 - 24 Hr Raw Data'!Q51=""),'2 - 4 Hr Raw Data'!I51,"")</f>
        <v>0</v>
      </c>
      <c r="F55" s="64">
        <f>IF(AND('2 - 4 Hr Raw Data'!Q51="",'3 - 24 Hr Raw Data'!Q51=""),'2 - 4 Hr Raw Data'!J51,"")</f>
        <v>0</v>
      </c>
      <c r="G55" s="64">
        <f>IF(AND('2 - 4 Hr Raw Data'!Q51="",'3 - 24 Hr Raw Data'!Q51=""),'2 - 4 Hr Raw Data'!K51,"")</f>
        <v>0</v>
      </c>
      <c r="H55" s="68">
        <f>IF(AND('2 - 4 Hr Raw Data'!Q51="",'3 - 24 Hr Raw Data'!Q51=""),'2 - 4 Hr Raw Data'!L51,"")</f>
        <v>0</v>
      </c>
      <c r="I55" s="69">
        <f>IF(AND('2 - 4 Hr Raw Data'!Q51="",'3 - 24 Hr Raw Data'!Q51=""),'2 - 4 Hr Raw Data'!M51,"")</f>
        <v>0</v>
      </c>
      <c r="J55" s="235" t="e">
        <f>IF(AND('2 - 4 Hr Raw Data'!Q51="",'3 - 24 Hr Raw Data'!Q51=""),(F55/(E55))*100,"")</f>
        <v>#DIV/0!</v>
      </c>
      <c r="K55" s="65" t="e">
        <f ca="1">IF(AND('2 - 4 Hr Raw Data'!Q51="",'3 - 24 Hr Raw Data'!Q51=""),J55/$J$11,"")</f>
        <v>#DIV/0!</v>
      </c>
      <c r="L55" s="65" t="e">
        <f>IF(AND('2 - 4 Hr Raw Data'!Q51="",'3 - 24 Hr Raw Data'!Q51=""),(G55/(E55))*100,"")</f>
        <v>#DIV/0!</v>
      </c>
      <c r="M55" s="65" t="e">
        <f ca="1">IF(AND('2 - 4 Hr Raw Data'!Q51="",'3 - 24 Hr Raw Data'!Q51=""),L55/$L$11,"")</f>
        <v>#DIV/0!</v>
      </c>
      <c r="N55" s="65" t="e">
        <f ca="1">IF(AND('2 - 4 Hr Raw Data'!Q51="",'3 - 24 Hr Raw Data'!Q51=""),H55/$H$11,"")</f>
        <v>#DIV/0!</v>
      </c>
      <c r="O55" s="65" t="e">
        <f ca="1">IF(AND('2 - 4 Hr Raw Data'!Q51="",'3 - 24 Hr Raw Data'!Q51=""),I55/$I$11,"")</f>
        <v>#DIV/0!</v>
      </c>
      <c r="P55" s="66" t="e">
        <f>IF(AND('2 - 4 Hr Raw Data'!Q51="",'3 - 24 Hr Raw Data'!Q51=""),(E55/D55)*($S$4/1.042)*2,"")</f>
        <v>#DIV/0!</v>
      </c>
      <c r="Q55" s="67" t="e">
        <f>IF(AND('2 - 4 Hr Raw Data'!Q51="",'3 - 24 Hr Raw Data'!Q51=""),LOG(P55/S$6,2),"")</f>
        <v>#DIV/0!</v>
      </c>
      <c r="R55" s="68" t="e">
        <f ca="1">IF(AND('2 - 4 Hr Raw Data'!Q51="",'3 - 24 Hr Raw Data'!Q51=""),(P55/P$11)*100,"")</f>
        <v>#DIV/0!</v>
      </c>
      <c r="S55" s="68" t="e">
        <f ca="1">IF(AND('2 - 4 Hr Raw Data'!Q51="",'3 - 24 Hr Raw Data'!Q51=""),(P55-S$6)/(P$11-S$6)*100,"")</f>
        <v>#DIV/0!</v>
      </c>
      <c r="T55" s="69" t="e">
        <f ca="1">IF(AND('2 - 4 Hr Raw Data'!Q51="",'3 - 24 Hr Raw Data'!Q51=""),(Q55/Q$11)*100,"")</f>
        <v>#DIV/0!</v>
      </c>
      <c r="U55" s="294" t="str">
        <f>IF(AND('2 - 4 Hr Raw Data'!Q51&lt;&gt;"",'3 - 24 Hr Raw Data'!Q51=""),"4 Hour: "&amp;'2 - 4 Hr Raw Data'!Q51,IF(AND('2 - 4 Hr Raw Data'!Q51="",'3 - 24 Hr Raw Data'!Q51&lt;&gt;""),"24 Hour: "&amp;'3 - 24 Hr Raw Data'!Q51,IF(AND('2 - 4 Hr Raw Data'!Q51="",'3 - 24 Hr Raw Data'!Q51=""),"","4 Hour: "&amp;'2 - 4 Hr Raw Data'!Q51&amp;"; 24 Hour: "&amp;'3 - 24 Hr Raw Data'!Q51)))</f>
        <v/>
      </c>
      <c r="V55" s="70" t="b">
        <f t="shared" si="0"/>
        <v>0</v>
      </c>
    </row>
    <row r="56" spans="1:22" s="70" customFormat="1" ht="14" x14ac:dyDescent="0.15">
      <c r="A56" s="338" t="str">
        <f>IF('2 - 4 Hr Raw Data'!O52="","",'2 - 4 Hr Raw Data'!O52)</f>
        <v/>
      </c>
      <c r="B56" s="276"/>
      <c r="C56" s="280" t="str">
        <f>IF(A56="","",'2 - 4 Hr Raw Data'!P52)</f>
        <v/>
      </c>
      <c r="D56" s="138">
        <f>IF(AND('2 - 4 Hr Raw Data'!Q52="",'3 - 24 Hr Raw Data'!Q52=""),'2 - 4 Hr Raw Data'!B52,"")</f>
        <v>0</v>
      </c>
      <c r="E56" s="139">
        <f>IF(AND('2 - 4 Hr Raw Data'!Q52="",'3 - 24 Hr Raw Data'!Q52=""),'2 - 4 Hr Raw Data'!I52,"")</f>
        <v>0</v>
      </c>
      <c r="F56" s="64">
        <f>IF(AND('2 - 4 Hr Raw Data'!Q52="",'3 - 24 Hr Raw Data'!Q52=""),'2 - 4 Hr Raw Data'!J52,"")</f>
        <v>0</v>
      </c>
      <c r="G56" s="64">
        <f>IF(AND('2 - 4 Hr Raw Data'!Q52="",'3 - 24 Hr Raw Data'!Q52=""),'2 - 4 Hr Raw Data'!K52,"")</f>
        <v>0</v>
      </c>
      <c r="H56" s="68">
        <f>IF(AND('2 - 4 Hr Raw Data'!Q52="",'3 - 24 Hr Raw Data'!Q52=""),'2 - 4 Hr Raw Data'!L52,"")</f>
        <v>0</v>
      </c>
      <c r="I56" s="69">
        <f>IF(AND('2 - 4 Hr Raw Data'!Q52="",'3 - 24 Hr Raw Data'!Q52=""),'2 - 4 Hr Raw Data'!M52,"")</f>
        <v>0</v>
      </c>
      <c r="J56" s="235" t="e">
        <f>IF(AND('2 - 4 Hr Raw Data'!Q52="",'3 - 24 Hr Raw Data'!Q52=""),(F56/(E56))*100,"")</f>
        <v>#DIV/0!</v>
      </c>
      <c r="K56" s="65" t="e">
        <f ca="1">IF(AND('2 - 4 Hr Raw Data'!Q52="",'3 - 24 Hr Raw Data'!Q52=""),J56/$J$11,"")</f>
        <v>#DIV/0!</v>
      </c>
      <c r="L56" s="65" t="e">
        <f>IF(AND('2 - 4 Hr Raw Data'!Q52="",'3 - 24 Hr Raw Data'!Q52=""),(G56/(E56))*100,"")</f>
        <v>#DIV/0!</v>
      </c>
      <c r="M56" s="65" t="e">
        <f ca="1">IF(AND('2 - 4 Hr Raw Data'!Q52="",'3 - 24 Hr Raw Data'!Q52=""),L56/$L$11,"")</f>
        <v>#DIV/0!</v>
      </c>
      <c r="N56" s="65" t="e">
        <f ca="1">IF(AND('2 - 4 Hr Raw Data'!Q52="",'3 - 24 Hr Raw Data'!Q52=""),H56/$H$11,"")</f>
        <v>#DIV/0!</v>
      </c>
      <c r="O56" s="65" t="e">
        <f ca="1">IF(AND('2 - 4 Hr Raw Data'!Q52="",'3 - 24 Hr Raw Data'!Q52=""),I56/$I$11,"")</f>
        <v>#DIV/0!</v>
      </c>
      <c r="P56" s="66" t="e">
        <f>IF(AND('2 - 4 Hr Raw Data'!Q52="",'3 - 24 Hr Raw Data'!Q52=""),(E56/D56)*($S$4/1.042)*2,"")</f>
        <v>#DIV/0!</v>
      </c>
      <c r="Q56" s="67" t="e">
        <f>IF(AND('2 - 4 Hr Raw Data'!Q52="",'3 - 24 Hr Raw Data'!Q52=""),LOG(P56/S$6,2),"")</f>
        <v>#DIV/0!</v>
      </c>
      <c r="R56" s="68" t="e">
        <f ca="1">IF(AND('2 - 4 Hr Raw Data'!Q52="",'3 - 24 Hr Raw Data'!Q52=""),(P56/P$11)*100,"")</f>
        <v>#DIV/0!</v>
      </c>
      <c r="S56" s="68" t="e">
        <f ca="1">IF(AND('2 - 4 Hr Raw Data'!Q52="",'3 - 24 Hr Raw Data'!Q52=""),(P56-S$6)/(P$11-S$6)*100,"")</f>
        <v>#DIV/0!</v>
      </c>
      <c r="T56" s="69" t="e">
        <f ca="1">IF(AND('2 - 4 Hr Raw Data'!Q52="",'3 - 24 Hr Raw Data'!Q52=""),(Q56/Q$11)*100,"")</f>
        <v>#DIV/0!</v>
      </c>
      <c r="U56" s="294" t="str">
        <f>IF(AND('2 - 4 Hr Raw Data'!Q52&lt;&gt;"",'3 - 24 Hr Raw Data'!Q52=""),"4 Hour: "&amp;'2 - 4 Hr Raw Data'!Q52,IF(AND('2 - 4 Hr Raw Data'!Q52="",'3 - 24 Hr Raw Data'!Q52&lt;&gt;""),"24 Hour: "&amp;'3 - 24 Hr Raw Data'!Q52,IF(AND('2 - 4 Hr Raw Data'!Q52="",'3 - 24 Hr Raw Data'!Q52=""),"","4 Hour: "&amp;'2 - 4 Hr Raw Data'!Q52&amp;"; 24 Hour: "&amp;'3 - 24 Hr Raw Data'!Q52)))</f>
        <v/>
      </c>
      <c r="V56" s="70" t="b">
        <f t="shared" si="0"/>
        <v>0</v>
      </c>
    </row>
    <row r="57" spans="1:22" s="70" customFormat="1" ht="14" x14ac:dyDescent="0.15">
      <c r="A57" s="338" t="str">
        <f>IF('2 - 4 Hr Raw Data'!O53="","",'2 - 4 Hr Raw Data'!O53)</f>
        <v/>
      </c>
      <c r="B57" s="276"/>
      <c r="C57" s="280" t="str">
        <f>IF(A57="","",'2 - 4 Hr Raw Data'!P53)</f>
        <v/>
      </c>
      <c r="D57" s="138">
        <f>IF(AND('2 - 4 Hr Raw Data'!Q53="",'3 - 24 Hr Raw Data'!Q53=""),'2 - 4 Hr Raw Data'!B53,"")</f>
        <v>0</v>
      </c>
      <c r="E57" s="139">
        <f>IF(AND('2 - 4 Hr Raw Data'!Q53="",'3 - 24 Hr Raw Data'!Q53=""),'2 - 4 Hr Raw Data'!I53,"")</f>
        <v>0</v>
      </c>
      <c r="F57" s="64">
        <f>IF(AND('2 - 4 Hr Raw Data'!Q53="",'3 - 24 Hr Raw Data'!Q53=""),'2 - 4 Hr Raw Data'!J53,"")</f>
        <v>0</v>
      </c>
      <c r="G57" s="64">
        <f>IF(AND('2 - 4 Hr Raw Data'!Q53="",'3 - 24 Hr Raw Data'!Q53=""),'2 - 4 Hr Raw Data'!K53,"")</f>
        <v>0</v>
      </c>
      <c r="H57" s="68">
        <f>IF(AND('2 - 4 Hr Raw Data'!Q53="",'3 - 24 Hr Raw Data'!Q53=""),'2 - 4 Hr Raw Data'!L53,"")</f>
        <v>0</v>
      </c>
      <c r="I57" s="69">
        <f>IF(AND('2 - 4 Hr Raw Data'!Q53="",'3 - 24 Hr Raw Data'!Q53=""),'2 - 4 Hr Raw Data'!M53,"")</f>
        <v>0</v>
      </c>
      <c r="J57" s="235" t="e">
        <f>IF(AND('2 - 4 Hr Raw Data'!Q53="",'3 - 24 Hr Raw Data'!Q53=""),(F57/(E57))*100,"")</f>
        <v>#DIV/0!</v>
      </c>
      <c r="K57" s="65" t="e">
        <f ca="1">IF(AND('2 - 4 Hr Raw Data'!Q53="",'3 - 24 Hr Raw Data'!Q53=""),J57/$J$11,"")</f>
        <v>#DIV/0!</v>
      </c>
      <c r="L57" s="65" t="e">
        <f>IF(AND('2 - 4 Hr Raw Data'!Q53="",'3 - 24 Hr Raw Data'!Q53=""),(G57/(E57))*100,"")</f>
        <v>#DIV/0!</v>
      </c>
      <c r="M57" s="65" t="e">
        <f ca="1">IF(AND('2 - 4 Hr Raw Data'!Q53="",'3 - 24 Hr Raw Data'!Q53=""),L57/$L$11,"")</f>
        <v>#DIV/0!</v>
      </c>
      <c r="N57" s="65" t="e">
        <f ca="1">IF(AND('2 - 4 Hr Raw Data'!Q53="",'3 - 24 Hr Raw Data'!Q53=""),H57/$H$11,"")</f>
        <v>#DIV/0!</v>
      </c>
      <c r="O57" s="65" t="e">
        <f ca="1">IF(AND('2 - 4 Hr Raw Data'!Q53="",'3 - 24 Hr Raw Data'!Q53=""),I57/$I$11,"")</f>
        <v>#DIV/0!</v>
      </c>
      <c r="P57" s="66" t="e">
        <f>IF(AND('2 - 4 Hr Raw Data'!Q53="",'3 - 24 Hr Raw Data'!Q53=""),(E57/D57)*($S$4/1.042)*2,"")</f>
        <v>#DIV/0!</v>
      </c>
      <c r="Q57" s="67" t="e">
        <f>IF(AND('2 - 4 Hr Raw Data'!Q53="",'3 - 24 Hr Raw Data'!Q53=""),LOG(P57/S$6,2),"")</f>
        <v>#DIV/0!</v>
      </c>
      <c r="R57" s="68" t="e">
        <f ca="1">IF(AND('2 - 4 Hr Raw Data'!Q53="",'3 - 24 Hr Raw Data'!Q53=""),(P57/P$11)*100,"")</f>
        <v>#DIV/0!</v>
      </c>
      <c r="S57" s="68" t="e">
        <f ca="1">IF(AND('2 - 4 Hr Raw Data'!Q53="",'3 - 24 Hr Raw Data'!Q53=""),(P57-S$6)/(P$11-S$6)*100,"")</f>
        <v>#DIV/0!</v>
      </c>
      <c r="T57" s="69" t="e">
        <f ca="1">IF(AND('2 - 4 Hr Raw Data'!Q53="",'3 - 24 Hr Raw Data'!Q53=""),(Q57/Q$11)*100,"")</f>
        <v>#DIV/0!</v>
      </c>
      <c r="U57" s="294" t="str">
        <f>IF(AND('2 - 4 Hr Raw Data'!Q53&lt;&gt;"",'3 - 24 Hr Raw Data'!Q53=""),"4 Hour: "&amp;'2 - 4 Hr Raw Data'!Q53,IF(AND('2 - 4 Hr Raw Data'!Q53="",'3 - 24 Hr Raw Data'!Q53&lt;&gt;""),"24 Hour: "&amp;'3 - 24 Hr Raw Data'!Q53,IF(AND('2 - 4 Hr Raw Data'!Q53="",'3 - 24 Hr Raw Data'!Q53=""),"","4 Hour: "&amp;'2 - 4 Hr Raw Data'!Q53&amp;"; 24 Hour: "&amp;'3 - 24 Hr Raw Data'!Q53)))</f>
        <v/>
      </c>
      <c r="V57" s="70" t="b">
        <f t="shared" si="0"/>
        <v>0</v>
      </c>
    </row>
    <row r="58" spans="1:22" s="70" customFormat="1" ht="14" x14ac:dyDescent="0.15">
      <c r="A58" s="338" t="str">
        <f>IF('2 - 4 Hr Raw Data'!O54="","",'2 - 4 Hr Raw Data'!O54)</f>
        <v/>
      </c>
      <c r="B58" s="276"/>
      <c r="C58" s="280" t="str">
        <f>IF(A58="","",'2 - 4 Hr Raw Data'!P54)</f>
        <v/>
      </c>
      <c r="D58" s="138">
        <f>IF(AND('2 - 4 Hr Raw Data'!Q54="",'3 - 24 Hr Raw Data'!Q54=""),'2 - 4 Hr Raw Data'!B54,"")</f>
        <v>0</v>
      </c>
      <c r="E58" s="139">
        <f>IF(AND('2 - 4 Hr Raw Data'!Q54="",'3 - 24 Hr Raw Data'!Q54=""),'2 - 4 Hr Raw Data'!I54,"")</f>
        <v>0</v>
      </c>
      <c r="F58" s="64">
        <f>IF(AND('2 - 4 Hr Raw Data'!Q54="",'3 - 24 Hr Raw Data'!Q54=""),'2 - 4 Hr Raw Data'!J54,"")</f>
        <v>0</v>
      </c>
      <c r="G58" s="64">
        <f>IF(AND('2 - 4 Hr Raw Data'!Q54="",'3 - 24 Hr Raw Data'!Q54=""),'2 - 4 Hr Raw Data'!K54,"")</f>
        <v>0</v>
      </c>
      <c r="H58" s="68">
        <f>IF(AND('2 - 4 Hr Raw Data'!Q54="",'3 - 24 Hr Raw Data'!Q54=""),'2 - 4 Hr Raw Data'!L54,"")</f>
        <v>0</v>
      </c>
      <c r="I58" s="69">
        <f>IF(AND('2 - 4 Hr Raw Data'!Q54="",'3 - 24 Hr Raw Data'!Q54=""),'2 - 4 Hr Raw Data'!M54,"")</f>
        <v>0</v>
      </c>
      <c r="J58" s="235" t="e">
        <f>IF(AND('2 - 4 Hr Raw Data'!Q54="",'3 - 24 Hr Raw Data'!Q54=""),(F58/(E58))*100,"")</f>
        <v>#DIV/0!</v>
      </c>
      <c r="K58" s="65" t="e">
        <f ca="1">IF(AND('2 - 4 Hr Raw Data'!Q54="",'3 - 24 Hr Raw Data'!Q54=""),J58/$J$11,"")</f>
        <v>#DIV/0!</v>
      </c>
      <c r="L58" s="65" t="e">
        <f>IF(AND('2 - 4 Hr Raw Data'!Q54="",'3 - 24 Hr Raw Data'!Q54=""),(G58/(E58))*100,"")</f>
        <v>#DIV/0!</v>
      </c>
      <c r="M58" s="65" t="e">
        <f ca="1">IF(AND('2 - 4 Hr Raw Data'!Q54="",'3 - 24 Hr Raw Data'!Q54=""),L58/$L$11,"")</f>
        <v>#DIV/0!</v>
      </c>
      <c r="N58" s="65" t="e">
        <f ca="1">IF(AND('2 - 4 Hr Raw Data'!Q54="",'3 - 24 Hr Raw Data'!Q54=""),H58/$H$11,"")</f>
        <v>#DIV/0!</v>
      </c>
      <c r="O58" s="65" t="e">
        <f ca="1">IF(AND('2 - 4 Hr Raw Data'!Q54="",'3 - 24 Hr Raw Data'!Q54=""),I58/$I$11,"")</f>
        <v>#DIV/0!</v>
      </c>
      <c r="P58" s="66" t="e">
        <f>IF(AND('2 - 4 Hr Raw Data'!Q54="",'3 - 24 Hr Raw Data'!Q54=""),(E58/D58)*($S$4/1.042)*2,"")</f>
        <v>#DIV/0!</v>
      </c>
      <c r="Q58" s="67" t="e">
        <f>IF(AND('2 - 4 Hr Raw Data'!Q54="",'3 - 24 Hr Raw Data'!Q54=""),LOG(P58/S$6,2),"")</f>
        <v>#DIV/0!</v>
      </c>
      <c r="R58" s="68" t="e">
        <f ca="1">IF(AND('2 - 4 Hr Raw Data'!Q54="",'3 - 24 Hr Raw Data'!Q54=""),(P58/P$11)*100,"")</f>
        <v>#DIV/0!</v>
      </c>
      <c r="S58" s="68" t="e">
        <f ca="1">IF(AND('2 - 4 Hr Raw Data'!Q54="",'3 - 24 Hr Raw Data'!Q54=""),(P58-S$6)/(P$11-S$6)*100,"")</f>
        <v>#DIV/0!</v>
      </c>
      <c r="T58" s="69" t="e">
        <f ca="1">IF(AND('2 - 4 Hr Raw Data'!Q54="",'3 - 24 Hr Raw Data'!Q54=""),(Q58/Q$11)*100,"")</f>
        <v>#DIV/0!</v>
      </c>
      <c r="U58" s="294" t="str">
        <f>IF(AND('2 - 4 Hr Raw Data'!Q54&lt;&gt;"",'3 - 24 Hr Raw Data'!Q54=""),"4 Hour: "&amp;'2 - 4 Hr Raw Data'!Q54,IF(AND('2 - 4 Hr Raw Data'!Q54="",'3 - 24 Hr Raw Data'!Q54&lt;&gt;""),"24 Hour: "&amp;'3 - 24 Hr Raw Data'!Q54,IF(AND('2 - 4 Hr Raw Data'!Q54="",'3 - 24 Hr Raw Data'!Q54=""),"","4 Hour: "&amp;'2 - 4 Hr Raw Data'!Q54&amp;"; 24 Hour: "&amp;'3 - 24 Hr Raw Data'!Q54)))</f>
        <v/>
      </c>
      <c r="V58" s="70" t="b">
        <f t="shared" si="0"/>
        <v>0</v>
      </c>
    </row>
    <row r="59" spans="1:22" s="70" customFormat="1" ht="14" x14ac:dyDescent="0.15">
      <c r="A59" s="338" t="str">
        <f>IF('2 - 4 Hr Raw Data'!O55="","",'2 - 4 Hr Raw Data'!O55)</f>
        <v/>
      </c>
      <c r="B59" s="276"/>
      <c r="C59" s="280" t="str">
        <f>IF(A59="","",'2 - 4 Hr Raw Data'!P55)</f>
        <v/>
      </c>
      <c r="D59" s="138">
        <f>IF(AND('2 - 4 Hr Raw Data'!Q55="",'3 - 24 Hr Raw Data'!Q55=""),'2 - 4 Hr Raw Data'!B55,"")</f>
        <v>0</v>
      </c>
      <c r="E59" s="139">
        <f>IF(AND('2 - 4 Hr Raw Data'!Q55="",'3 - 24 Hr Raw Data'!Q55=""),'2 - 4 Hr Raw Data'!I55,"")</f>
        <v>0</v>
      </c>
      <c r="F59" s="64">
        <f>IF(AND('2 - 4 Hr Raw Data'!Q55="",'3 - 24 Hr Raw Data'!Q55=""),'2 - 4 Hr Raw Data'!J55,"")</f>
        <v>0</v>
      </c>
      <c r="G59" s="64">
        <f>IF(AND('2 - 4 Hr Raw Data'!Q55="",'3 - 24 Hr Raw Data'!Q55=""),'2 - 4 Hr Raw Data'!K55,"")</f>
        <v>0</v>
      </c>
      <c r="H59" s="68">
        <f>IF(AND('2 - 4 Hr Raw Data'!Q55="",'3 - 24 Hr Raw Data'!Q55=""),'2 - 4 Hr Raw Data'!L55,"")</f>
        <v>0</v>
      </c>
      <c r="I59" s="69">
        <f>IF(AND('2 - 4 Hr Raw Data'!Q55="",'3 - 24 Hr Raw Data'!Q55=""),'2 - 4 Hr Raw Data'!M55,"")</f>
        <v>0</v>
      </c>
      <c r="J59" s="235" t="e">
        <f>IF(AND('2 - 4 Hr Raw Data'!Q55="",'3 - 24 Hr Raw Data'!Q55=""),(F59/(E59))*100,"")</f>
        <v>#DIV/0!</v>
      </c>
      <c r="K59" s="65" t="e">
        <f ca="1">IF(AND('2 - 4 Hr Raw Data'!Q55="",'3 - 24 Hr Raw Data'!Q55=""),J59/$J$11,"")</f>
        <v>#DIV/0!</v>
      </c>
      <c r="L59" s="65" t="e">
        <f>IF(AND('2 - 4 Hr Raw Data'!Q55="",'3 - 24 Hr Raw Data'!Q55=""),(G59/(E59))*100,"")</f>
        <v>#DIV/0!</v>
      </c>
      <c r="M59" s="65" t="e">
        <f ca="1">IF(AND('2 - 4 Hr Raw Data'!Q55="",'3 - 24 Hr Raw Data'!Q55=""),L59/$L$11,"")</f>
        <v>#DIV/0!</v>
      </c>
      <c r="N59" s="65" t="e">
        <f ca="1">IF(AND('2 - 4 Hr Raw Data'!Q55="",'3 - 24 Hr Raw Data'!Q55=""),H59/$H$11,"")</f>
        <v>#DIV/0!</v>
      </c>
      <c r="O59" s="65" t="e">
        <f ca="1">IF(AND('2 - 4 Hr Raw Data'!Q55="",'3 - 24 Hr Raw Data'!Q55=""),I59/$I$11,"")</f>
        <v>#DIV/0!</v>
      </c>
      <c r="P59" s="66" t="e">
        <f>IF(AND('2 - 4 Hr Raw Data'!Q55="",'3 - 24 Hr Raw Data'!Q55=""),(E59/D59)*($S$4/1.042)*2,"")</f>
        <v>#DIV/0!</v>
      </c>
      <c r="Q59" s="67" t="e">
        <f>IF(AND('2 - 4 Hr Raw Data'!Q55="",'3 - 24 Hr Raw Data'!Q55=""),LOG(P59/S$6,2),"")</f>
        <v>#DIV/0!</v>
      </c>
      <c r="R59" s="68" t="e">
        <f ca="1">IF(AND('2 - 4 Hr Raw Data'!Q55="",'3 - 24 Hr Raw Data'!Q55=""),(P59/P$11)*100,"")</f>
        <v>#DIV/0!</v>
      </c>
      <c r="S59" s="68" t="e">
        <f ca="1">IF(AND('2 - 4 Hr Raw Data'!Q55="",'3 - 24 Hr Raw Data'!Q55=""),(P59-S$6)/(P$11-S$6)*100,"")</f>
        <v>#DIV/0!</v>
      </c>
      <c r="T59" s="69" t="e">
        <f ca="1">IF(AND('2 - 4 Hr Raw Data'!Q55="",'3 - 24 Hr Raw Data'!Q55=""),(Q59/Q$11)*100,"")</f>
        <v>#DIV/0!</v>
      </c>
      <c r="U59" s="294" t="str">
        <f>IF(AND('2 - 4 Hr Raw Data'!Q55&lt;&gt;"",'3 - 24 Hr Raw Data'!Q55=""),"4 Hour: "&amp;'2 - 4 Hr Raw Data'!Q55,IF(AND('2 - 4 Hr Raw Data'!Q55="",'3 - 24 Hr Raw Data'!Q55&lt;&gt;""),"24 Hour: "&amp;'3 - 24 Hr Raw Data'!Q55,IF(AND('2 - 4 Hr Raw Data'!Q55="",'3 - 24 Hr Raw Data'!Q55=""),"","4 Hour: "&amp;'2 - 4 Hr Raw Data'!Q55&amp;"; 24 Hour: "&amp;'3 - 24 Hr Raw Data'!Q55)))</f>
        <v/>
      </c>
      <c r="V59" s="70" t="b">
        <f t="shared" si="0"/>
        <v>0</v>
      </c>
    </row>
    <row r="60" spans="1:22" s="70" customFormat="1" ht="14" x14ac:dyDescent="0.15">
      <c r="A60" s="338" t="str">
        <f>IF('2 - 4 Hr Raw Data'!O56="","",'2 - 4 Hr Raw Data'!O56)</f>
        <v/>
      </c>
      <c r="B60" s="276"/>
      <c r="C60" s="280" t="str">
        <f>IF(A60="","",'2 - 4 Hr Raw Data'!P56)</f>
        <v/>
      </c>
      <c r="D60" s="138">
        <f>IF(AND('2 - 4 Hr Raw Data'!Q56="",'3 - 24 Hr Raw Data'!Q56=""),'2 - 4 Hr Raw Data'!B56,"")</f>
        <v>0</v>
      </c>
      <c r="E60" s="139">
        <f>IF(AND('2 - 4 Hr Raw Data'!Q56="",'3 - 24 Hr Raw Data'!Q56=""),'2 - 4 Hr Raw Data'!I56,"")</f>
        <v>0</v>
      </c>
      <c r="F60" s="64">
        <f>IF(AND('2 - 4 Hr Raw Data'!Q56="",'3 - 24 Hr Raw Data'!Q56=""),'2 - 4 Hr Raw Data'!J56,"")</f>
        <v>0</v>
      </c>
      <c r="G60" s="64">
        <f>IF(AND('2 - 4 Hr Raw Data'!Q56="",'3 - 24 Hr Raw Data'!Q56=""),'2 - 4 Hr Raw Data'!K56,"")</f>
        <v>0</v>
      </c>
      <c r="H60" s="68">
        <f>IF(AND('2 - 4 Hr Raw Data'!Q56="",'3 - 24 Hr Raw Data'!Q56=""),'2 - 4 Hr Raw Data'!L56,"")</f>
        <v>0</v>
      </c>
      <c r="I60" s="69">
        <f>IF(AND('2 - 4 Hr Raw Data'!Q56="",'3 - 24 Hr Raw Data'!Q56=""),'2 - 4 Hr Raw Data'!M56,"")</f>
        <v>0</v>
      </c>
      <c r="J60" s="235" t="e">
        <f>IF(AND('2 - 4 Hr Raw Data'!Q56="",'3 - 24 Hr Raw Data'!Q56=""),(F60/(E60))*100,"")</f>
        <v>#DIV/0!</v>
      </c>
      <c r="K60" s="65" t="e">
        <f ca="1">IF(AND('2 - 4 Hr Raw Data'!Q56="",'3 - 24 Hr Raw Data'!Q56=""),J60/$J$11,"")</f>
        <v>#DIV/0!</v>
      </c>
      <c r="L60" s="65" t="e">
        <f>IF(AND('2 - 4 Hr Raw Data'!Q56="",'3 - 24 Hr Raw Data'!Q56=""),(G60/(E60))*100,"")</f>
        <v>#DIV/0!</v>
      </c>
      <c r="M60" s="65" t="e">
        <f ca="1">IF(AND('2 - 4 Hr Raw Data'!Q56="",'3 - 24 Hr Raw Data'!Q56=""),L60/$L$11,"")</f>
        <v>#DIV/0!</v>
      </c>
      <c r="N60" s="65" t="e">
        <f ca="1">IF(AND('2 - 4 Hr Raw Data'!Q56="",'3 - 24 Hr Raw Data'!Q56=""),H60/$H$11,"")</f>
        <v>#DIV/0!</v>
      </c>
      <c r="O60" s="65" t="e">
        <f ca="1">IF(AND('2 - 4 Hr Raw Data'!Q56="",'3 - 24 Hr Raw Data'!Q56=""),I60/$I$11,"")</f>
        <v>#DIV/0!</v>
      </c>
      <c r="P60" s="66" t="e">
        <f>IF(AND('2 - 4 Hr Raw Data'!Q56="",'3 - 24 Hr Raw Data'!Q56=""),(E60/D60)*($S$4/1.042)*2,"")</f>
        <v>#DIV/0!</v>
      </c>
      <c r="Q60" s="67" t="e">
        <f>IF(AND('2 - 4 Hr Raw Data'!Q56="",'3 - 24 Hr Raw Data'!Q56=""),LOG(P60/S$6,2),"")</f>
        <v>#DIV/0!</v>
      </c>
      <c r="R60" s="68" t="e">
        <f ca="1">IF(AND('2 - 4 Hr Raw Data'!Q56="",'3 - 24 Hr Raw Data'!Q56=""),(P60/P$11)*100,"")</f>
        <v>#DIV/0!</v>
      </c>
      <c r="S60" s="68" t="e">
        <f ca="1">IF(AND('2 - 4 Hr Raw Data'!Q56="",'3 - 24 Hr Raw Data'!Q56=""),(P60-S$6)/(P$11-S$6)*100,"")</f>
        <v>#DIV/0!</v>
      </c>
      <c r="T60" s="69" t="e">
        <f ca="1">IF(AND('2 - 4 Hr Raw Data'!Q56="",'3 - 24 Hr Raw Data'!Q56=""),(Q60/Q$11)*100,"")</f>
        <v>#DIV/0!</v>
      </c>
      <c r="U60" s="294" t="str">
        <f>IF(AND('2 - 4 Hr Raw Data'!Q56&lt;&gt;"",'3 - 24 Hr Raw Data'!Q56=""),"4 Hour: "&amp;'2 - 4 Hr Raw Data'!Q56,IF(AND('2 - 4 Hr Raw Data'!Q56="",'3 - 24 Hr Raw Data'!Q56&lt;&gt;""),"24 Hour: "&amp;'3 - 24 Hr Raw Data'!Q56,IF(AND('2 - 4 Hr Raw Data'!Q56="",'3 - 24 Hr Raw Data'!Q56=""),"","4 Hour: "&amp;'2 - 4 Hr Raw Data'!Q56&amp;"; 24 Hour: "&amp;'3 - 24 Hr Raw Data'!Q56)))</f>
        <v/>
      </c>
      <c r="V60" s="70" t="b">
        <f t="shared" si="0"/>
        <v>0</v>
      </c>
    </row>
    <row r="61" spans="1:22" s="70" customFormat="1" ht="14" x14ac:dyDescent="0.15">
      <c r="A61" s="338" t="str">
        <f>IF('2 - 4 Hr Raw Data'!O57="","",'2 - 4 Hr Raw Data'!O57)</f>
        <v/>
      </c>
      <c r="B61" s="276"/>
      <c r="C61" s="280" t="str">
        <f>IF(A61="","",'2 - 4 Hr Raw Data'!P57)</f>
        <v/>
      </c>
      <c r="D61" s="138">
        <f>IF(AND('2 - 4 Hr Raw Data'!Q57="",'3 - 24 Hr Raw Data'!Q57=""),'2 - 4 Hr Raw Data'!B57,"")</f>
        <v>0</v>
      </c>
      <c r="E61" s="139">
        <f>IF(AND('2 - 4 Hr Raw Data'!Q57="",'3 - 24 Hr Raw Data'!Q57=""),'2 - 4 Hr Raw Data'!I57,"")</f>
        <v>0</v>
      </c>
      <c r="F61" s="64">
        <f>IF(AND('2 - 4 Hr Raw Data'!Q57="",'3 - 24 Hr Raw Data'!Q57=""),'2 - 4 Hr Raw Data'!J57,"")</f>
        <v>0</v>
      </c>
      <c r="G61" s="64">
        <f>IF(AND('2 - 4 Hr Raw Data'!Q57="",'3 - 24 Hr Raw Data'!Q57=""),'2 - 4 Hr Raw Data'!K57,"")</f>
        <v>0</v>
      </c>
      <c r="H61" s="68">
        <f>IF(AND('2 - 4 Hr Raw Data'!Q57="",'3 - 24 Hr Raw Data'!Q57=""),'2 - 4 Hr Raw Data'!L57,"")</f>
        <v>0</v>
      </c>
      <c r="I61" s="69">
        <f>IF(AND('2 - 4 Hr Raw Data'!Q57="",'3 - 24 Hr Raw Data'!Q57=""),'2 - 4 Hr Raw Data'!M57,"")</f>
        <v>0</v>
      </c>
      <c r="J61" s="235" t="e">
        <f>IF(AND('2 - 4 Hr Raw Data'!Q57="",'3 - 24 Hr Raw Data'!Q57=""),(F61/(E61))*100,"")</f>
        <v>#DIV/0!</v>
      </c>
      <c r="K61" s="65" t="e">
        <f ca="1">IF(AND('2 - 4 Hr Raw Data'!Q57="",'3 - 24 Hr Raw Data'!Q57=""),J61/$J$11,"")</f>
        <v>#DIV/0!</v>
      </c>
      <c r="L61" s="65" t="e">
        <f>IF(AND('2 - 4 Hr Raw Data'!Q57="",'3 - 24 Hr Raw Data'!Q57=""),(G61/(E61))*100,"")</f>
        <v>#DIV/0!</v>
      </c>
      <c r="M61" s="65" t="e">
        <f ca="1">IF(AND('2 - 4 Hr Raw Data'!Q57="",'3 - 24 Hr Raw Data'!Q57=""),L61/$L$11,"")</f>
        <v>#DIV/0!</v>
      </c>
      <c r="N61" s="65" t="e">
        <f ca="1">IF(AND('2 - 4 Hr Raw Data'!Q57="",'3 - 24 Hr Raw Data'!Q57=""),H61/$H$11,"")</f>
        <v>#DIV/0!</v>
      </c>
      <c r="O61" s="65" t="e">
        <f ca="1">IF(AND('2 - 4 Hr Raw Data'!Q57="",'3 - 24 Hr Raw Data'!Q57=""),I61/$I$11,"")</f>
        <v>#DIV/0!</v>
      </c>
      <c r="P61" s="66" t="e">
        <f>IF(AND('2 - 4 Hr Raw Data'!Q57="",'3 - 24 Hr Raw Data'!Q57=""),(E61/D61)*($S$4/1.042)*2,"")</f>
        <v>#DIV/0!</v>
      </c>
      <c r="Q61" s="67" t="e">
        <f>IF(AND('2 - 4 Hr Raw Data'!Q57="",'3 - 24 Hr Raw Data'!Q57=""),LOG(P61/S$6,2),"")</f>
        <v>#DIV/0!</v>
      </c>
      <c r="R61" s="68" t="e">
        <f ca="1">IF(AND('2 - 4 Hr Raw Data'!Q57="",'3 - 24 Hr Raw Data'!Q57=""),(P61/P$11)*100,"")</f>
        <v>#DIV/0!</v>
      </c>
      <c r="S61" s="68" t="e">
        <f ca="1">IF(AND('2 - 4 Hr Raw Data'!Q57="",'3 - 24 Hr Raw Data'!Q57=""),(P61-S$6)/(P$11-S$6)*100,"")</f>
        <v>#DIV/0!</v>
      </c>
      <c r="T61" s="69" t="e">
        <f ca="1">IF(AND('2 - 4 Hr Raw Data'!Q57="",'3 - 24 Hr Raw Data'!Q57=""),(Q61/Q$11)*100,"")</f>
        <v>#DIV/0!</v>
      </c>
      <c r="U61" s="294" t="str">
        <f>IF(AND('2 - 4 Hr Raw Data'!Q57&lt;&gt;"",'3 - 24 Hr Raw Data'!Q57=""),"4 Hour: "&amp;'2 - 4 Hr Raw Data'!Q57,IF(AND('2 - 4 Hr Raw Data'!Q57="",'3 - 24 Hr Raw Data'!Q57&lt;&gt;""),"24 Hour: "&amp;'3 - 24 Hr Raw Data'!Q57,IF(AND('2 - 4 Hr Raw Data'!Q57="",'3 - 24 Hr Raw Data'!Q57=""),"","4 Hour: "&amp;'2 - 4 Hr Raw Data'!Q57&amp;"; 24 Hour: "&amp;'3 - 24 Hr Raw Data'!Q57)))</f>
        <v/>
      </c>
      <c r="V61" s="70" t="b">
        <f t="shared" si="0"/>
        <v>0</v>
      </c>
    </row>
    <row r="62" spans="1:22" s="70" customFormat="1" ht="14" x14ac:dyDescent="0.15">
      <c r="A62" s="338" t="str">
        <f>IF('2 - 4 Hr Raw Data'!O58="","",'2 - 4 Hr Raw Data'!O58)</f>
        <v/>
      </c>
      <c r="B62" s="276"/>
      <c r="C62" s="280" t="str">
        <f>IF(A62="","",'2 - 4 Hr Raw Data'!P58)</f>
        <v/>
      </c>
      <c r="D62" s="138">
        <f>IF(AND('2 - 4 Hr Raw Data'!Q58="",'3 - 24 Hr Raw Data'!Q58=""),'2 - 4 Hr Raw Data'!B58,"")</f>
        <v>0</v>
      </c>
      <c r="E62" s="139">
        <f>IF(AND('2 - 4 Hr Raw Data'!Q58="",'3 - 24 Hr Raw Data'!Q58=""),'2 - 4 Hr Raw Data'!I58,"")</f>
        <v>0</v>
      </c>
      <c r="F62" s="64">
        <f>IF(AND('2 - 4 Hr Raw Data'!Q58="",'3 - 24 Hr Raw Data'!Q58=""),'2 - 4 Hr Raw Data'!J58,"")</f>
        <v>0</v>
      </c>
      <c r="G62" s="64">
        <f>IF(AND('2 - 4 Hr Raw Data'!Q58="",'3 - 24 Hr Raw Data'!Q58=""),'2 - 4 Hr Raw Data'!K58,"")</f>
        <v>0</v>
      </c>
      <c r="H62" s="68">
        <f>IF(AND('2 - 4 Hr Raw Data'!Q58="",'3 - 24 Hr Raw Data'!Q58=""),'2 - 4 Hr Raw Data'!L58,"")</f>
        <v>0</v>
      </c>
      <c r="I62" s="69">
        <f>IF(AND('2 - 4 Hr Raw Data'!Q58="",'3 - 24 Hr Raw Data'!Q58=""),'2 - 4 Hr Raw Data'!M58,"")</f>
        <v>0</v>
      </c>
      <c r="J62" s="235" t="e">
        <f>IF(AND('2 - 4 Hr Raw Data'!Q58="",'3 - 24 Hr Raw Data'!Q58=""),(F62/(E62))*100,"")</f>
        <v>#DIV/0!</v>
      </c>
      <c r="K62" s="65" t="e">
        <f ca="1">IF(AND('2 - 4 Hr Raw Data'!Q58="",'3 - 24 Hr Raw Data'!Q58=""),J62/$J$11,"")</f>
        <v>#DIV/0!</v>
      </c>
      <c r="L62" s="65" t="e">
        <f>IF(AND('2 - 4 Hr Raw Data'!Q58="",'3 - 24 Hr Raw Data'!Q58=""),(G62/(E62))*100,"")</f>
        <v>#DIV/0!</v>
      </c>
      <c r="M62" s="65" t="e">
        <f ca="1">IF(AND('2 - 4 Hr Raw Data'!Q58="",'3 - 24 Hr Raw Data'!Q58=""),L62/$L$11,"")</f>
        <v>#DIV/0!</v>
      </c>
      <c r="N62" s="65" t="e">
        <f ca="1">IF(AND('2 - 4 Hr Raw Data'!Q58="",'3 - 24 Hr Raw Data'!Q58=""),H62/$H$11,"")</f>
        <v>#DIV/0!</v>
      </c>
      <c r="O62" s="65" t="e">
        <f ca="1">IF(AND('2 - 4 Hr Raw Data'!Q58="",'3 - 24 Hr Raw Data'!Q58=""),I62/$I$11,"")</f>
        <v>#DIV/0!</v>
      </c>
      <c r="P62" s="66" t="e">
        <f>IF(AND('2 - 4 Hr Raw Data'!Q58="",'3 - 24 Hr Raw Data'!Q58=""),(E62/D62)*($S$4/1.042)*2,"")</f>
        <v>#DIV/0!</v>
      </c>
      <c r="Q62" s="67" t="e">
        <f>IF(AND('2 - 4 Hr Raw Data'!Q58="",'3 - 24 Hr Raw Data'!Q58=""),LOG(P62/S$6,2),"")</f>
        <v>#DIV/0!</v>
      </c>
      <c r="R62" s="68" t="e">
        <f ca="1">IF(AND('2 - 4 Hr Raw Data'!Q58="",'3 - 24 Hr Raw Data'!Q58=""),(P62/P$11)*100,"")</f>
        <v>#DIV/0!</v>
      </c>
      <c r="S62" s="68" t="e">
        <f ca="1">IF(AND('2 - 4 Hr Raw Data'!Q58="",'3 - 24 Hr Raw Data'!Q58=""),(P62-S$6)/(P$11-S$6)*100,"")</f>
        <v>#DIV/0!</v>
      </c>
      <c r="T62" s="69" t="e">
        <f ca="1">IF(AND('2 - 4 Hr Raw Data'!Q58="",'3 - 24 Hr Raw Data'!Q58=""),(Q62/Q$11)*100,"")</f>
        <v>#DIV/0!</v>
      </c>
      <c r="U62" s="294" t="str">
        <f>IF(AND('2 - 4 Hr Raw Data'!Q58&lt;&gt;"",'3 - 24 Hr Raw Data'!Q58=""),"4 Hour: "&amp;'2 - 4 Hr Raw Data'!Q58,IF(AND('2 - 4 Hr Raw Data'!Q58="",'3 - 24 Hr Raw Data'!Q58&lt;&gt;""),"24 Hour: "&amp;'3 - 24 Hr Raw Data'!Q58,IF(AND('2 - 4 Hr Raw Data'!Q58="",'3 - 24 Hr Raw Data'!Q58=""),"","4 Hour: "&amp;'2 - 4 Hr Raw Data'!Q58&amp;"; 24 Hour: "&amp;'3 - 24 Hr Raw Data'!Q58)))</f>
        <v/>
      </c>
      <c r="V62" s="70" t="b">
        <f t="shared" si="0"/>
        <v>0</v>
      </c>
    </row>
    <row r="63" spans="1:22" s="70" customFormat="1" ht="14" x14ac:dyDescent="0.15">
      <c r="A63" s="338" t="str">
        <f>IF('2 - 4 Hr Raw Data'!O59="","",'2 - 4 Hr Raw Data'!O59)</f>
        <v/>
      </c>
      <c r="B63" s="276"/>
      <c r="C63" s="280" t="str">
        <f>IF(A63="","",'2 - 4 Hr Raw Data'!P59)</f>
        <v/>
      </c>
      <c r="D63" s="138">
        <f>IF(AND('2 - 4 Hr Raw Data'!Q59="",'3 - 24 Hr Raw Data'!Q59=""),'2 - 4 Hr Raw Data'!B59,"")</f>
        <v>0</v>
      </c>
      <c r="E63" s="139">
        <f>IF(AND('2 - 4 Hr Raw Data'!Q59="",'3 - 24 Hr Raw Data'!Q59=""),'2 - 4 Hr Raw Data'!I59,"")</f>
        <v>0</v>
      </c>
      <c r="F63" s="64">
        <f>IF(AND('2 - 4 Hr Raw Data'!Q59="",'3 - 24 Hr Raw Data'!Q59=""),'2 - 4 Hr Raw Data'!J59,"")</f>
        <v>0</v>
      </c>
      <c r="G63" s="64">
        <f>IF(AND('2 - 4 Hr Raw Data'!Q59="",'3 - 24 Hr Raw Data'!Q59=""),'2 - 4 Hr Raw Data'!K59,"")</f>
        <v>0</v>
      </c>
      <c r="H63" s="68">
        <f>IF(AND('2 - 4 Hr Raw Data'!Q59="",'3 - 24 Hr Raw Data'!Q59=""),'2 - 4 Hr Raw Data'!L59,"")</f>
        <v>0</v>
      </c>
      <c r="I63" s="69">
        <f>IF(AND('2 - 4 Hr Raw Data'!Q59="",'3 - 24 Hr Raw Data'!Q59=""),'2 - 4 Hr Raw Data'!M59,"")</f>
        <v>0</v>
      </c>
      <c r="J63" s="235" t="e">
        <f>IF(AND('2 - 4 Hr Raw Data'!Q59="",'3 - 24 Hr Raw Data'!Q59=""),(F63/(E63))*100,"")</f>
        <v>#DIV/0!</v>
      </c>
      <c r="K63" s="65" t="e">
        <f ca="1">IF(AND('2 - 4 Hr Raw Data'!Q59="",'3 - 24 Hr Raw Data'!Q59=""),J63/$J$11,"")</f>
        <v>#DIV/0!</v>
      </c>
      <c r="L63" s="65" t="e">
        <f>IF(AND('2 - 4 Hr Raw Data'!Q59="",'3 - 24 Hr Raw Data'!Q59=""),(G63/(E63))*100,"")</f>
        <v>#DIV/0!</v>
      </c>
      <c r="M63" s="65" t="e">
        <f ca="1">IF(AND('2 - 4 Hr Raw Data'!Q59="",'3 - 24 Hr Raw Data'!Q59=""),L63/$L$11,"")</f>
        <v>#DIV/0!</v>
      </c>
      <c r="N63" s="65" t="e">
        <f ca="1">IF(AND('2 - 4 Hr Raw Data'!Q59="",'3 - 24 Hr Raw Data'!Q59=""),H63/$H$11,"")</f>
        <v>#DIV/0!</v>
      </c>
      <c r="O63" s="65" t="e">
        <f ca="1">IF(AND('2 - 4 Hr Raw Data'!Q59="",'3 - 24 Hr Raw Data'!Q59=""),I63/$I$11,"")</f>
        <v>#DIV/0!</v>
      </c>
      <c r="P63" s="66" t="e">
        <f>IF(AND('2 - 4 Hr Raw Data'!Q59="",'3 - 24 Hr Raw Data'!Q59=""),(E63/D63)*($S$4/1.042)*2,"")</f>
        <v>#DIV/0!</v>
      </c>
      <c r="Q63" s="67" t="e">
        <f>IF(AND('2 - 4 Hr Raw Data'!Q59="",'3 - 24 Hr Raw Data'!Q59=""),LOG(P63/S$6,2),"")</f>
        <v>#DIV/0!</v>
      </c>
      <c r="R63" s="68" t="e">
        <f ca="1">IF(AND('2 - 4 Hr Raw Data'!Q59="",'3 - 24 Hr Raw Data'!Q59=""),(P63/P$11)*100,"")</f>
        <v>#DIV/0!</v>
      </c>
      <c r="S63" s="68" t="e">
        <f ca="1">IF(AND('2 - 4 Hr Raw Data'!Q59="",'3 - 24 Hr Raw Data'!Q59=""),(P63-S$6)/(P$11-S$6)*100,"")</f>
        <v>#DIV/0!</v>
      </c>
      <c r="T63" s="69" t="e">
        <f ca="1">IF(AND('2 - 4 Hr Raw Data'!Q59="",'3 - 24 Hr Raw Data'!Q59=""),(Q63/Q$11)*100,"")</f>
        <v>#DIV/0!</v>
      </c>
      <c r="U63" s="294" t="str">
        <f>IF(AND('2 - 4 Hr Raw Data'!Q59&lt;&gt;"",'3 - 24 Hr Raw Data'!Q59=""),"4 Hour: "&amp;'2 - 4 Hr Raw Data'!Q59,IF(AND('2 - 4 Hr Raw Data'!Q59="",'3 - 24 Hr Raw Data'!Q59&lt;&gt;""),"24 Hour: "&amp;'3 - 24 Hr Raw Data'!Q59,IF(AND('2 - 4 Hr Raw Data'!Q59="",'3 - 24 Hr Raw Data'!Q59=""),"","4 Hour: "&amp;'2 - 4 Hr Raw Data'!Q59&amp;"; 24 Hour: "&amp;'3 - 24 Hr Raw Data'!Q59)))</f>
        <v/>
      </c>
      <c r="V63" s="70" t="b">
        <f t="shared" si="0"/>
        <v>0</v>
      </c>
    </row>
    <row r="64" spans="1:22" s="70" customFormat="1" ht="14" x14ac:dyDescent="0.15">
      <c r="A64" s="338" t="str">
        <f>IF('2 - 4 Hr Raw Data'!O60="","",'2 - 4 Hr Raw Data'!O60)</f>
        <v/>
      </c>
      <c r="B64" s="276"/>
      <c r="C64" s="280" t="str">
        <f>IF(A64="","",'2 - 4 Hr Raw Data'!P60)</f>
        <v/>
      </c>
      <c r="D64" s="138">
        <f>IF(AND('2 - 4 Hr Raw Data'!Q60="",'3 - 24 Hr Raw Data'!Q60=""),'2 - 4 Hr Raw Data'!B60,"")</f>
        <v>0</v>
      </c>
      <c r="E64" s="139">
        <f>IF(AND('2 - 4 Hr Raw Data'!Q60="",'3 - 24 Hr Raw Data'!Q60=""),'2 - 4 Hr Raw Data'!I60,"")</f>
        <v>0</v>
      </c>
      <c r="F64" s="64">
        <f>IF(AND('2 - 4 Hr Raw Data'!Q60="",'3 - 24 Hr Raw Data'!Q60=""),'2 - 4 Hr Raw Data'!J60,"")</f>
        <v>0</v>
      </c>
      <c r="G64" s="64">
        <f>IF(AND('2 - 4 Hr Raw Data'!Q60="",'3 - 24 Hr Raw Data'!Q60=""),'2 - 4 Hr Raw Data'!K60,"")</f>
        <v>0</v>
      </c>
      <c r="H64" s="68">
        <f>IF(AND('2 - 4 Hr Raw Data'!Q60="",'3 - 24 Hr Raw Data'!Q60=""),'2 - 4 Hr Raw Data'!L60,"")</f>
        <v>0</v>
      </c>
      <c r="I64" s="69">
        <f>IF(AND('2 - 4 Hr Raw Data'!Q60="",'3 - 24 Hr Raw Data'!Q60=""),'2 - 4 Hr Raw Data'!M60,"")</f>
        <v>0</v>
      </c>
      <c r="J64" s="235" t="e">
        <f>IF(AND('2 - 4 Hr Raw Data'!Q60="",'3 - 24 Hr Raw Data'!Q60=""),(F64/(E64))*100,"")</f>
        <v>#DIV/0!</v>
      </c>
      <c r="K64" s="65" t="e">
        <f ca="1">IF(AND('2 - 4 Hr Raw Data'!Q60="",'3 - 24 Hr Raw Data'!Q60=""),J64/$J$11,"")</f>
        <v>#DIV/0!</v>
      </c>
      <c r="L64" s="65" t="e">
        <f>IF(AND('2 - 4 Hr Raw Data'!Q60="",'3 - 24 Hr Raw Data'!Q60=""),(G64/(E64))*100,"")</f>
        <v>#DIV/0!</v>
      </c>
      <c r="M64" s="65" t="e">
        <f ca="1">IF(AND('2 - 4 Hr Raw Data'!Q60="",'3 - 24 Hr Raw Data'!Q60=""),L64/$L$11,"")</f>
        <v>#DIV/0!</v>
      </c>
      <c r="N64" s="65" t="e">
        <f ca="1">IF(AND('2 - 4 Hr Raw Data'!Q60="",'3 - 24 Hr Raw Data'!Q60=""),H64/$H$11,"")</f>
        <v>#DIV/0!</v>
      </c>
      <c r="O64" s="65" t="e">
        <f ca="1">IF(AND('2 - 4 Hr Raw Data'!Q60="",'3 - 24 Hr Raw Data'!Q60=""),I64/$I$11,"")</f>
        <v>#DIV/0!</v>
      </c>
      <c r="P64" s="66" t="e">
        <f>IF(AND('2 - 4 Hr Raw Data'!Q60="",'3 - 24 Hr Raw Data'!Q60=""),(E64/D64)*($S$4/1.042)*2,"")</f>
        <v>#DIV/0!</v>
      </c>
      <c r="Q64" s="67" t="e">
        <f>IF(AND('2 - 4 Hr Raw Data'!Q60="",'3 - 24 Hr Raw Data'!Q60=""),LOG(P64/S$6,2),"")</f>
        <v>#DIV/0!</v>
      </c>
      <c r="R64" s="68" t="e">
        <f ca="1">IF(AND('2 - 4 Hr Raw Data'!Q60="",'3 - 24 Hr Raw Data'!Q60=""),(P64/P$11)*100,"")</f>
        <v>#DIV/0!</v>
      </c>
      <c r="S64" s="68" t="e">
        <f ca="1">IF(AND('2 - 4 Hr Raw Data'!Q60="",'3 - 24 Hr Raw Data'!Q60=""),(P64-S$6)/(P$11-S$6)*100,"")</f>
        <v>#DIV/0!</v>
      </c>
      <c r="T64" s="69" t="e">
        <f ca="1">IF(AND('2 - 4 Hr Raw Data'!Q60="",'3 - 24 Hr Raw Data'!Q60=""),(Q64/Q$11)*100,"")</f>
        <v>#DIV/0!</v>
      </c>
      <c r="U64" s="294" t="str">
        <f>IF(AND('2 - 4 Hr Raw Data'!Q60&lt;&gt;"",'3 - 24 Hr Raw Data'!Q60=""),"4 Hour: "&amp;'2 - 4 Hr Raw Data'!Q60,IF(AND('2 - 4 Hr Raw Data'!Q60="",'3 - 24 Hr Raw Data'!Q60&lt;&gt;""),"24 Hour: "&amp;'3 - 24 Hr Raw Data'!Q60,IF(AND('2 - 4 Hr Raw Data'!Q60="",'3 - 24 Hr Raw Data'!Q60=""),"","4 Hour: "&amp;'2 - 4 Hr Raw Data'!Q60&amp;"; 24 Hour: "&amp;'3 - 24 Hr Raw Data'!Q60)))</f>
        <v/>
      </c>
      <c r="V64" s="70" t="b">
        <f t="shared" si="0"/>
        <v>0</v>
      </c>
    </row>
    <row r="65" spans="1:22" s="70" customFormat="1" ht="14" x14ac:dyDescent="0.15">
      <c r="A65" s="338" t="str">
        <f>IF('2 - 4 Hr Raw Data'!O61="","",'2 - 4 Hr Raw Data'!O61)</f>
        <v/>
      </c>
      <c r="B65" s="276"/>
      <c r="C65" s="280" t="str">
        <f>IF(A65="","",'2 - 4 Hr Raw Data'!P61)</f>
        <v/>
      </c>
      <c r="D65" s="138">
        <f>IF(AND('2 - 4 Hr Raw Data'!Q61="",'3 - 24 Hr Raw Data'!Q61=""),'2 - 4 Hr Raw Data'!B61,"")</f>
        <v>0</v>
      </c>
      <c r="E65" s="139">
        <f>IF(AND('2 - 4 Hr Raw Data'!Q61="",'3 - 24 Hr Raw Data'!Q61=""),'2 - 4 Hr Raw Data'!I61,"")</f>
        <v>0</v>
      </c>
      <c r="F65" s="64">
        <f>IF(AND('2 - 4 Hr Raw Data'!Q61="",'3 - 24 Hr Raw Data'!Q61=""),'2 - 4 Hr Raw Data'!J61,"")</f>
        <v>0</v>
      </c>
      <c r="G65" s="64">
        <f>IF(AND('2 - 4 Hr Raw Data'!Q61="",'3 - 24 Hr Raw Data'!Q61=""),'2 - 4 Hr Raw Data'!K61,"")</f>
        <v>0</v>
      </c>
      <c r="H65" s="68">
        <f>IF(AND('2 - 4 Hr Raw Data'!Q61="",'3 - 24 Hr Raw Data'!Q61=""),'2 - 4 Hr Raw Data'!L61,"")</f>
        <v>0</v>
      </c>
      <c r="I65" s="69">
        <f>IF(AND('2 - 4 Hr Raw Data'!Q61="",'3 - 24 Hr Raw Data'!Q61=""),'2 - 4 Hr Raw Data'!M61,"")</f>
        <v>0</v>
      </c>
      <c r="J65" s="235" t="e">
        <f>IF(AND('2 - 4 Hr Raw Data'!Q61="",'3 - 24 Hr Raw Data'!Q61=""),(F65/(E65))*100,"")</f>
        <v>#DIV/0!</v>
      </c>
      <c r="K65" s="65" t="e">
        <f ca="1">IF(AND('2 - 4 Hr Raw Data'!Q61="",'3 - 24 Hr Raw Data'!Q61=""),J65/$J$11,"")</f>
        <v>#DIV/0!</v>
      </c>
      <c r="L65" s="65" t="e">
        <f>IF(AND('2 - 4 Hr Raw Data'!Q61="",'3 - 24 Hr Raw Data'!Q61=""),(G65/(E65))*100,"")</f>
        <v>#DIV/0!</v>
      </c>
      <c r="M65" s="65" t="e">
        <f ca="1">IF(AND('2 - 4 Hr Raw Data'!Q61="",'3 - 24 Hr Raw Data'!Q61=""),L65/$L$11,"")</f>
        <v>#DIV/0!</v>
      </c>
      <c r="N65" s="65" t="e">
        <f ca="1">IF(AND('2 - 4 Hr Raw Data'!Q61="",'3 - 24 Hr Raw Data'!Q61=""),H65/$H$11,"")</f>
        <v>#DIV/0!</v>
      </c>
      <c r="O65" s="65" t="e">
        <f ca="1">IF(AND('2 - 4 Hr Raw Data'!Q61="",'3 - 24 Hr Raw Data'!Q61=""),I65/$I$11,"")</f>
        <v>#DIV/0!</v>
      </c>
      <c r="P65" s="66" t="e">
        <f>IF(AND('2 - 4 Hr Raw Data'!Q61="",'3 - 24 Hr Raw Data'!Q61=""),(E65/D65)*($S$4/1.042)*2,"")</f>
        <v>#DIV/0!</v>
      </c>
      <c r="Q65" s="67" t="e">
        <f>IF(AND('2 - 4 Hr Raw Data'!Q61="",'3 - 24 Hr Raw Data'!Q61=""),LOG(P65/S$6,2),"")</f>
        <v>#DIV/0!</v>
      </c>
      <c r="R65" s="68" t="e">
        <f ca="1">IF(AND('2 - 4 Hr Raw Data'!Q61="",'3 - 24 Hr Raw Data'!Q61=""),(P65/P$11)*100,"")</f>
        <v>#DIV/0!</v>
      </c>
      <c r="S65" s="68" t="e">
        <f ca="1">IF(AND('2 - 4 Hr Raw Data'!Q61="",'3 - 24 Hr Raw Data'!Q61=""),(P65-S$6)/(P$11-S$6)*100,"")</f>
        <v>#DIV/0!</v>
      </c>
      <c r="T65" s="69" t="e">
        <f ca="1">IF(AND('2 - 4 Hr Raw Data'!Q61="",'3 - 24 Hr Raw Data'!Q61=""),(Q65/Q$11)*100,"")</f>
        <v>#DIV/0!</v>
      </c>
      <c r="U65" s="294" t="str">
        <f>IF(AND('2 - 4 Hr Raw Data'!Q61&lt;&gt;"",'3 - 24 Hr Raw Data'!Q61=""),"4 Hour: "&amp;'2 - 4 Hr Raw Data'!Q61,IF(AND('2 - 4 Hr Raw Data'!Q61="",'3 - 24 Hr Raw Data'!Q61&lt;&gt;""),"24 Hour: "&amp;'3 - 24 Hr Raw Data'!Q61,IF(AND('2 - 4 Hr Raw Data'!Q61="",'3 - 24 Hr Raw Data'!Q61=""),"","4 Hour: "&amp;'2 - 4 Hr Raw Data'!Q61&amp;"; 24 Hour: "&amp;'3 - 24 Hr Raw Data'!Q61)))</f>
        <v/>
      </c>
      <c r="V65" s="70" t="b">
        <f t="shared" si="0"/>
        <v>0</v>
      </c>
    </row>
    <row r="66" spans="1:22" s="70" customFormat="1" ht="14" x14ac:dyDescent="0.15">
      <c r="A66" s="338" t="str">
        <f>IF('2 - 4 Hr Raw Data'!O62="","",'2 - 4 Hr Raw Data'!O62)</f>
        <v/>
      </c>
      <c r="B66" s="276"/>
      <c r="C66" s="280" t="str">
        <f>IF(A66="","",'2 - 4 Hr Raw Data'!P62)</f>
        <v/>
      </c>
      <c r="D66" s="138">
        <f>IF(AND('2 - 4 Hr Raw Data'!Q62="",'3 - 24 Hr Raw Data'!Q62=""),'2 - 4 Hr Raw Data'!B62,"")</f>
        <v>0</v>
      </c>
      <c r="E66" s="139">
        <f>IF(AND('2 - 4 Hr Raw Data'!Q62="",'3 - 24 Hr Raw Data'!Q62=""),'2 - 4 Hr Raw Data'!I62,"")</f>
        <v>0</v>
      </c>
      <c r="F66" s="64">
        <f>IF(AND('2 - 4 Hr Raw Data'!Q62="",'3 - 24 Hr Raw Data'!Q62=""),'2 - 4 Hr Raw Data'!J62,"")</f>
        <v>0</v>
      </c>
      <c r="G66" s="64">
        <f>IF(AND('2 - 4 Hr Raw Data'!Q62="",'3 - 24 Hr Raw Data'!Q62=""),'2 - 4 Hr Raw Data'!K62,"")</f>
        <v>0</v>
      </c>
      <c r="H66" s="68">
        <f>IF(AND('2 - 4 Hr Raw Data'!Q62="",'3 - 24 Hr Raw Data'!Q62=""),'2 - 4 Hr Raw Data'!L62,"")</f>
        <v>0</v>
      </c>
      <c r="I66" s="69">
        <f>IF(AND('2 - 4 Hr Raw Data'!Q62="",'3 - 24 Hr Raw Data'!Q62=""),'2 - 4 Hr Raw Data'!M62,"")</f>
        <v>0</v>
      </c>
      <c r="J66" s="235" t="e">
        <f>IF(AND('2 - 4 Hr Raw Data'!Q62="",'3 - 24 Hr Raw Data'!Q62=""),(F66/(E66))*100,"")</f>
        <v>#DIV/0!</v>
      </c>
      <c r="K66" s="65" t="e">
        <f ca="1">IF(AND('2 - 4 Hr Raw Data'!Q62="",'3 - 24 Hr Raw Data'!Q62=""),J66/$J$11,"")</f>
        <v>#DIV/0!</v>
      </c>
      <c r="L66" s="65" t="e">
        <f>IF(AND('2 - 4 Hr Raw Data'!Q62="",'3 - 24 Hr Raw Data'!Q62=""),(G66/(E66))*100,"")</f>
        <v>#DIV/0!</v>
      </c>
      <c r="M66" s="65" t="e">
        <f ca="1">IF(AND('2 - 4 Hr Raw Data'!Q62="",'3 - 24 Hr Raw Data'!Q62=""),L66/$L$11,"")</f>
        <v>#DIV/0!</v>
      </c>
      <c r="N66" s="65" t="e">
        <f ca="1">IF(AND('2 - 4 Hr Raw Data'!Q62="",'3 - 24 Hr Raw Data'!Q62=""),H66/$H$11,"")</f>
        <v>#DIV/0!</v>
      </c>
      <c r="O66" s="65" t="e">
        <f ca="1">IF(AND('2 - 4 Hr Raw Data'!Q62="",'3 - 24 Hr Raw Data'!Q62=""),I66/$I$11,"")</f>
        <v>#DIV/0!</v>
      </c>
      <c r="P66" s="66" t="e">
        <f>IF(AND('2 - 4 Hr Raw Data'!Q62="",'3 - 24 Hr Raw Data'!Q62=""),(E66/D66)*($S$4/1.042)*2,"")</f>
        <v>#DIV/0!</v>
      </c>
      <c r="Q66" s="67" t="e">
        <f>IF(AND('2 - 4 Hr Raw Data'!Q62="",'3 - 24 Hr Raw Data'!Q62=""),LOG(P66/S$6,2),"")</f>
        <v>#DIV/0!</v>
      </c>
      <c r="R66" s="68" t="e">
        <f ca="1">IF(AND('2 - 4 Hr Raw Data'!Q62="",'3 - 24 Hr Raw Data'!Q62=""),(P66/P$11)*100,"")</f>
        <v>#DIV/0!</v>
      </c>
      <c r="S66" s="68" t="e">
        <f ca="1">IF(AND('2 - 4 Hr Raw Data'!Q62="",'3 - 24 Hr Raw Data'!Q62=""),(P66-S$6)/(P$11-S$6)*100,"")</f>
        <v>#DIV/0!</v>
      </c>
      <c r="T66" s="69" t="e">
        <f ca="1">IF(AND('2 - 4 Hr Raw Data'!Q62="",'3 - 24 Hr Raw Data'!Q62=""),(Q66/Q$11)*100,"")</f>
        <v>#DIV/0!</v>
      </c>
      <c r="U66" s="294" t="str">
        <f>IF(AND('2 - 4 Hr Raw Data'!Q62&lt;&gt;"",'3 - 24 Hr Raw Data'!Q62=""),"4 Hour: "&amp;'2 - 4 Hr Raw Data'!Q62,IF(AND('2 - 4 Hr Raw Data'!Q62="",'3 - 24 Hr Raw Data'!Q62&lt;&gt;""),"24 Hour: "&amp;'3 - 24 Hr Raw Data'!Q62,IF(AND('2 - 4 Hr Raw Data'!Q62="",'3 - 24 Hr Raw Data'!Q62=""),"","4 Hour: "&amp;'2 - 4 Hr Raw Data'!Q62&amp;"; 24 Hour: "&amp;'3 - 24 Hr Raw Data'!Q62)))</f>
        <v/>
      </c>
      <c r="V66" s="70" t="b">
        <f t="shared" si="0"/>
        <v>0</v>
      </c>
    </row>
    <row r="67" spans="1:22" s="70" customFormat="1" ht="14" x14ac:dyDescent="0.15">
      <c r="A67" s="338" t="str">
        <f>IF('2 - 4 Hr Raw Data'!O63="","",'2 - 4 Hr Raw Data'!O63)</f>
        <v/>
      </c>
      <c r="B67" s="276"/>
      <c r="C67" s="280" t="str">
        <f>IF(A67="","",'2 - 4 Hr Raw Data'!P63)</f>
        <v/>
      </c>
      <c r="D67" s="138">
        <f>IF(AND('2 - 4 Hr Raw Data'!Q63="",'3 - 24 Hr Raw Data'!Q63=""),'2 - 4 Hr Raw Data'!B63,"")</f>
        <v>0</v>
      </c>
      <c r="E67" s="139">
        <f>IF(AND('2 - 4 Hr Raw Data'!Q63="",'3 - 24 Hr Raw Data'!Q63=""),'2 - 4 Hr Raw Data'!I63,"")</f>
        <v>0</v>
      </c>
      <c r="F67" s="64">
        <f>IF(AND('2 - 4 Hr Raw Data'!Q63="",'3 - 24 Hr Raw Data'!Q63=""),'2 - 4 Hr Raw Data'!J63,"")</f>
        <v>0</v>
      </c>
      <c r="G67" s="64">
        <f>IF(AND('2 - 4 Hr Raw Data'!Q63="",'3 - 24 Hr Raw Data'!Q63=""),'2 - 4 Hr Raw Data'!K63,"")</f>
        <v>0</v>
      </c>
      <c r="H67" s="68">
        <f>IF(AND('2 - 4 Hr Raw Data'!Q63="",'3 - 24 Hr Raw Data'!Q63=""),'2 - 4 Hr Raw Data'!L63,"")</f>
        <v>0</v>
      </c>
      <c r="I67" s="69">
        <f>IF(AND('2 - 4 Hr Raw Data'!Q63="",'3 - 24 Hr Raw Data'!Q63=""),'2 - 4 Hr Raw Data'!M63,"")</f>
        <v>0</v>
      </c>
      <c r="J67" s="235" t="e">
        <f>IF(AND('2 - 4 Hr Raw Data'!Q63="",'3 - 24 Hr Raw Data'!Q63=""),(F67/(E67))*100,"")</f>
        <v>#DIV/0!</v>
      </c>
      <c r="K67" s="65" t="e">
        <f ca="1">IF(AND('2 - 4 Hr Raw Data'!Q63="",'3 - 24 Hr Raw Data'!Q63=""),J67/$J$11,"")</f>
        <v>#DIV/0!</v>
      </c>
      <c r="L67" s="65" t="e">
        <f>IF(AND('2 - 4 Hr Raw Data'!Q63="",'3 - 24 Hr Raw Data'!Q63=""),(G67/(E67))*100,"")</f>
        <v>#DIV/0!</v>
      </c>
      <c r="M67" s="65" t="e">
        <f ca="1">IF(AND('2 - 4 Hr Raw Data'!Q63="",'3 - 24 Hr Raw Data'!Q63=""),L67/$L$11,"")</f>
        <v>#DIV/0!</v>
      </c>
      <c r="N67" s="65" t="e">
        <f ca="1">IF(AND('2 - 4 Hr Raw Data'!Q63="",'3 - 24 Hr Raw Data'!Q63=""),H67/$H$11,"")</f>
        <v>#DIV/0!</v>
      </c>
      <c r="O67" s="65" t="e">
        <f ca="1">IF(AND('2 - 4 Hr Raw Data'!Q63="",'3 - 24 Hr Raw Data'!Q63=""),I67/$I$11,"")</f>
        <v>#DIV/0!</v>
      </c>
      <c r="P67" s="66" t="e">
        <f>IF(AND('2 - 4 Hr Raw Data'!Q63="",'3 - 24 Hr Raw Data'!Q63=""),(E67/D67)*($S$4/1.042)*2,"")</f>
        <v>#DIV/0!</v>
      </c>
      <c r="Q67" s="67" t="e">
        <f>IF(AND('2 - 4 Hr Raw Data'!Q63="",'3 - 24 Hr Raw Data'!Q63=""),LOG(P67/S$6,2),"")</f>
        <v>#DIV/0!</v>
      </c>
      <c r="R67" s="68" t="e">
        <f ca="1">IF(AND('2 - 4 Hr Raw Data'!Q63="",'3 - 24 Hr Raw Data'!Q63=""),(P67/P$11)*100,"")</f>
        <v>#DIV/0!</v>
      </c>
      <c r="S67" s="68" t="e">
        <f ca="1">IF(AND('2 - 4 Hr Raw Data'!Q63="",'3 - 24 Hr Raw Data'!Q63=""),(P67-S$6)/(P$11-S$6)*100,"")</f>
        <v>#DIV/0!</v>
      </c>
      <c r="T67" s="69" t="e">
        <f ca="1">IF(AND('2 - 4 Hr Raw Data'!Q63="",'3 - 24 Hr Raw Data'!Q63=""),(Q67/Q$11)*100,"")</f>
        <v>#DIV/0!</v>
      </c>
      <c r="U67" s="294" t="str">
        <f>IF(AND('2 - 4 Hr Raw Data'!Q63&lt;&gt;"",'3 - 24 Hr Raw Data'!Q63=""),"4 Hour: "&amp;'2 - 4 Hr Raw Data'!Q63,IF(AND('2 - 4 Hr Raw Data'!Q63="",'3 - 24 Hr Raw Data'!Q63&lt;&gt;""),"24 Hour: "&amp;'3 - 24 Hr Raw Data'!Q63,IF(AND('2 - 4 Hr Raw Data'!Q63="",'3 - 24 Hr Raw Data'!Q63=""),"","4 Hour: "&amp;'2 - 4 Hr Raw Data'!Q63&amp;"; 24 Hour: "&amp;'3 - 24 Hr Raw Data'!Q63)))</f>
        <v/>
      </c>
      <c r="V67" s="70" t="b">
        <f t="shared" si="0"/>
        <v>0</v>
      </c>
    </row>
    <row r="68" spans="1:22" s="70" customFormat="1" ht="14" x14ac:dyDescent="0.15">
      <c r="A68" s="338" t="str">
        <f>IF('2 - 4 Hr Raw Data'!O64="","",'2 - 4 Hr Raw Data'!O64)</f>
        <v/>
      </c>
      <c r="B68" s="276"/>
      <c r="C68" s="280" t="str">
        <f>IF(A68="","",'2 - 4 Hr Raw Data'!P64)</f>
        <v/>
      </c>
      <c r="D68" s="138">
        <f>IF(AND('2 - 4 Hr Raw Data'!Q64="",'3 - 24 Hr Raw Data'!Q64=""),'2 - 4 Hr Raw Data'!B64,"")</f>
        <v>0</v>
      </c>
      <c r="E68" s="139">
        <f>IF(AND('2 - 4 Hr Raw Data'!Q64="",'3 - 24 Hr Raw Data'!Q64=""),'2 - 4 Hr Raw Data'!I64,"")</f>
        <v>0</v>
      </c>
      <c r="F68" s="64">
        <f>IF(AND('2 - 4 Hr Raw Data'!Q64="",'3 - 24 Hr Raw Data'!Q64=""),'2 - 4 Hr Raw Data'!J64,"")</f>
        <v>0</v>
      </c>
      <c r="G68" s="64">
        <f>IF(AND('2 - 4 Hr Raw Data'!Q64="",'3 - 24 Hr Raw Data'!Q64=""),'2 - 4 Hr Raw Data'!K64,"")</f>
        <v>0</v>
      </c>
      <c r="H68" s="68">
        <f>IF(AND('2 - 4 Hr Raw Data'!Q64="",'3 - 24 Hr Raw Data'!Q64=""),'2 - 4 Hr Raw Data'!L64,"")</f>
        <v>0</v>
      </c>
      <c r="I68" s="69">
        <f>IF(AND('2 - 4 Hr Raw Data'!Q64="",'3 - 24 Hr Raw Data'!Q64=""),'2 - 4 Hr Raw Data'!M64,"")</f>
        <v>0</v>
      </c>
      <c r="J68" s="235" t="e">
        <f>IF(AND('2 - 4 Hr Raw Data'!Q64="",'3 - 24 Hr Raw Data'!Q64=""),(F68/(E68))*100,"")</f>
        <v>#DIV/0!</v>
      </c>
      <c r="K68" s="65" t="e">
        <f ca="1">IF(AND('2 - 4 Hr Raw Data'!Q64="",'3 - 24 Hr Raw Data'!Q64=""),J68/$J$11,"")</f>
        <v>#DIV/0!</v>
      </c>
      <c r="L68" s="65" t="e">
        <f>IF(AND('2 - 4 Hr Raw Data'!Q64="",'3 - 24 Hr Raw Data'!Q64=""),(G68/(E68))*100,"")</f>
        <v>#DIV/0!</v>
      </c>
      <c r="M68" s="65" t="e">
        <f ca="1">IF(AND('2 - 4 Hr Raw Data'!Q64="",'3 - 24 Hr Raw Data'!Q64=""),L68/$L$11,"")</f>
        <v>#DIV/0!</v>
      </c>
      <c r="N68" s="65" t="e">
        <f ca="1">IF(AND('2 - 4 Hr Raw Data'!Q64="",'3 - 24 Hr Raw Data'!Q64=""),H68/$H$11,"")</f>
        <v>#DIV/0!</v>
      </c>
      <c r="O68" s="65" t="e">
        <f ca="1">IF(AND('2 - 4 Hr Raw Data'!Q64="",'3 - 24 Hr Raw Data'!Q64=""),I68/$I$11,"")</f>
        <v>#DIV/0!</v>
      </c>
      <c r="P68" s="66" t="e">
        <f>IF(AND('2 - 4 Hr Raw Data'!Q64="",'3 - 24 Hr Raw Data'!Q64=""),(E68/D68)*($S$4/1.042)*2,"")</f>
        <v>#DIV/0!</v>
      </c>
      <c r="Q68" s="67" t="e">
        <f>IF(AND('2 - 4 Hr Raw Data'!Q64="",'3 - 24 Hr Raw Data'!Q64=""),LOG(P68/S$6,2),"")</f>
        <v>#DIV/0!</v>
      </c>
      <c r="R68" s="68" t="e">
        <f ca="1">IF(AND('2 - 4 Hr Raw Data'!Q64="",'3 - 24 Hr Raw Data'!Q64=""),(P68/P$11)*100,"")</f>
        <v>#DIV/0!</v>
      </c>
      <c r="S68" s="68" t="e">
        <f ca="1">IF(AND('2 - 4 Hr Raw Data'!Q64="",'3 - 24 Hr Raw Data'!Q64=""),(P68-S$6)/(P$11-S$6)*100,"")</f>
        <v>#DIV/0!</v>
      </c>
      <c r="T68" s="69" t="e">
        <f ca="1">IF(AND('2 - 4 Hr Raw Data'!Q64="",'3 - 24 Hr Raw Data'!Q64=""),(Q68/Q$11)*100,"")</f>
        <v>#DIV/0!</v>
      </c>
      <c r="U68" s="294" t="str">
        <f>IF(AND('2 - 4 Hr Raw Data'!Q64&lt;&gt;"",'3 - 24 Hr Raw Data'!Q64=""),"4 Hour: "&amp;'2 - 4 Hr Raw Data'!Q64,IF(AND('2 - 4 Hr Raw Data'!Q64="",'3 - 24 Hr Raw Data'!Q64&lt;&gt;""),"24 Hour: "&amp;'3 - 24 Hr Raw Data'!Q64,IF(AND('2 - 4 Hr Raw Data'!Q64="",'3 - 24 Hr Raw Data'!Q64=""),"","4 Hour: "&amp;'2 - 4 Hr Raw Data'!Q64&amp;"; 24 Hour: "&amp;'3 - 24 Hr Raw Data'!Q64)))</f>
        <v/>
      </c>
      <c r="V68" s="70" t="b">
        <f t="shared" si="0"/>
        <v>0</v>
      </c>
    </row>
    <row r="69" spans="1:22" s="70" customFormat="1" ht="14" x14ac:dyDescent="0.15">
      <c r="A69" s="338" t="str">
        <f>IF('2 - 4 Hr Raw Data'!O65="","",'2 - 4 Hr Raw Data'!O65)</f>
        <v/>
      </c>
      <c r="B69" s="276"/>
      <c r="C69" s="280" t="str">
        <f>IF(A69="","",'2 - 4 Hr Raw Data'!P65)</f>
        <v/>
      </c>
      <c r="D69" s="138">
        <f>IF(AND('2 - 4 Hr Raw Data'!Q65="",'3 - 24 Hr Raw Data'!Q65=""),'2 - 4 Hr Raw Data'!B65,"")</f>
        <v>0</v>
      </c>
      <c r="E69" s="139">
        <f>IF(AND('2 - 4 Hr Raw Data'!Q65="",'3 - 24 Hr Raw Data'!Q65=""),'2 - 4 Hr Raw Data'!I65,"")</f>
        <v>0</v>
      </c>
      <c r="F69" s="64">
        <f>IF(AND('2 - 4 Hr Raw Data'!Q65="",'3 - 24 Hr Raw Data'!Q65=""),'2 - 4 Hr Raw Data'!J65,"")</f>
        <v>0</v>
      </c>
      <c r="G69" s="64">
        <f>IF(AND('2 - 4 Hr Raw Data'!Q65="",'3 - 24 Hr Raw Data'!Q65=""),'2 - 4 Hr Raw Data'!K65,"")</f>
        <v>0</v>
      </c>
      <c r="H69" s="68">
        <f>IF(AND('2 - 4 Hr Raw Data'!Q65="",'3 - 24 Hr Raw Data'!Q65=""),'2 - 4 Hr Raw Data'!L65,"")</f>
        <v>0</v>
      </c>
      <c r="I69" s="69">
        <f>IF(AND('2 - 4 Hr Raw Data'!Q65="",'3 - 24 Hr Raw Data'!Q65=""),'2 - 4 Hr Raw Data'!M65,"")</f>
        <v>0</v>
      </c>
      <c r="J69" s="235" t="e">
        <f>IF(AND('2 - 4 Hr Raw Data'!Q65="",'3 - 24 Hr Raw Data'!Q65=""),(F69/(E69))*100,"")</f>
        <v>#DIV/0!</v>
      </c>
      <c r="K69" s="65" t="e">
        <f ca="1">IF(AND('2 - 4 Hr Raw Data'!Q65="",'3 - 24 Hr Raw Data'!Q65=""),J69/$J$11,"")</f>
        <v>#DIV/0!</v>
      </c>
      <c r="L69" s="65" t="e">
        <f>IF(AND('2 - 4 Hr Raw Data'!Q65="",'3 - 24 Hr Raw Data'!Q65=""),(G69/(E69))*100,"")</f>
        <v>#DIV/0!</v>
      </c>
      <c r="M69" s="65" t="e">
        <f ca="1">IF(AND('2 - 4 Hr Raw Data'!Q65="",'3 - 24 Hr Raw Data'!Q65=""),L69/$L$11,"")</f>
        <v>#DIV/0!</v>
      </c>
      <c r="N69" s="65" t="e">
        <f ca="1">IF(AND('2 - 4 Hr Raw Data'!Q65="",'3 - 24 Hr Raw Data'!Q65=""),H69/$H$11,"")</f>
        <v>#DIV/0!</v>
      </c>
      <c r="O69" s="65" t="e">
        <f ca="1">IF(AND('2 - 4 Hr Raw Data'!Q65="",'3 - 24 Hr Raw Data'!Q65=""),I69/$I$11,"")</f>
        <v>#DIV/0!</v>
      </c>
      <c r="P69" s="66" t="e">
        <f>IF(AND('2 - 4 Hr Raw Data'!Q65="",'3 - 24 Hr Raw Data'!Q65=""),(E69/D69)*($S$4/1.042)*2,"")</f>
        <v>#DIV/0!</v>
      </c>
      <c r="Q69" s="67" t="e">
        <f>IF(AND('2 - 4 Hr Raw Data'!Q65="",'3 - 24 Hr Raw Data'!Q65=""),LOG(P69/S$6,2),"")</f>
        <v>#DIV/0!</v>
      </c>
      <c r="R69" s="68" t="e">
        <f ca="1">IF(AND('2 - 4 Hr Raw Data'!Q65="",'3 - 24 Hr Raw Data'!Q65=""),(P69/P$11)*100,"")</f>
        <v>#DIV/0!</v>
      </c>
      <c r="S69" s="68" t="e">
        <f ca="1">IF(AND('2 - 4 Hr Raw Data'!Q65="",'3 - 24 Hr Raw Data'!Q65=""),(P69-S$6)/(P$11-S$6)*100,"")</f>
        <v>#DIV/0!</v>
      </c>
      <c r="T69" s="69" t="e">
        <f ca="1">IF(AND('2 - 4 Hr Raw Data'!Q65="",'3 - 24 Hr Raw Data'!Q65=""),(Q69/Q$11)*100,"")</f>
        <v>#DIV/0!</v>
      </c>
      <c r="U69" s="294" t="str">
        <f>IF(AND('2 - 4 Hr Raw Data'!Q65&lt;&gt;"",'3 - 24 Hr Raw Data'!Q65=""),"4 Hour: "&amp;'2 - 4 Hr Raw Data'!Q65,IF(AND('2 - 4 Hr Raw Data'!Q65="",'3 - 24 Hr Raw Data'!Q65&lt;&gt;""),"24 Hour: "&amp;'3 - 24 Hr Raw Data'!Q65,IF(AND('2 - 4 Hr Raw Data'!Q65="",'3 - 24 Hr Raw Data'!Q65=""),"","4 Hour: "&amp;'2 - 4 Hr Raw Data'!Q65&amp;"; 24 Hour: "&amp;'3 - 24 Hr Raw Data'!Q65)))</f>
        <v/>
      </c>
      <c r="V69" s="70" t="b">
        <f t="shared" si="0"/>
        <v>0</v>
      </c>
    </row>
    <row r="70" spans="1:22" s="70" customFormat="1" ht="14" x14ac:dyDescent="0.15">
      <c r="A70" s="338" t="str">
        <f>IF('2 - 4 Hr Raw Data'!O66="","",'2 - 4 Hr Raw Data'!O66)</f>
        <v/>
      </c>
      <c r="B70" s="276"/>
      <c r="C70" s="280" t="str">
        <f>IF(A70="","",'2 - 4 Hr Raw Data'!P66)</f>
        <v/>
      </c>
      <c r="D70" s="138">
        <f>IF(AND('2 - 4 Hr Raw Data'!Q66="",'3 - 24 Hr Raw Data'!Q66=""),'2 - 4 Hr Raw Data'!B66,"")</f>
        <v>0</v>
      </c>
      <c r="E70" s="139">
        <f>IF(AND('2 - 4 Hr Raw Data'!Q66="",'3 - 24 Hr Raw Data'!Q66=""),'2 - 4 Hr Raw Data'!I66,"")</f>
        <v>0</v>
      </c>
      <c r="F70" s="64">
        <f>IF(AND('2 - 4 Hr Raw Data'!Q66="",'3 - 24 Hr Raw Data'!Q66=""),'2 - 4 Hr Raw Data'!J66,"")</f>
        <v>0</v>
      </c>
      <c r="G70" s="64">
        <f>IF(AND('2 - 4 Hr Raw Data'!Q66="",'3 - 24 Hr Raw Data'!Q66=""),'2 - 4 Hr Raw Data'!K66,"")</f>
        <v>0</v>
      </c>
      <c r="H70" s="68">
        <f>IF(AND('2 - 4 Hr Raw Data'!Q66="",'3 - 24 Hr Raw Data'!Q66=""),'2 - 4 Hr Raw Data'!L66,"")</f>
        <v>0</v>
      </c>
      <c r="I70" s="69">
        <f>IF(AND('2 - 4 Hr Raw Data'!Q66="",'3 - 24 Hr Raw Data'!Q66=""),'2 - 4 Hr Raw Data'!M66,"")</f>
        <v>0</v>
      </c>
      <c r="J70" s="235" t="e">
        <f>IF(AND('2 - 4 Hr Raw Data'!Q66="",'3 - 24 Hr Raw Data'!Q66=""),(F70/(E70))*100,"")</f>
        <v>#DIV/0!</v>
      </c>
      <c r="K70" s="65" t="e">
        <f ca="1">IF(AND('2 - 4 Hr Raw Data'!Q66="",'3 - 24 Hr Raw Data'!Q66=""),J70/$J$11,"")</f>
        <v>#DIV/0!</v>
      </c>
      <c r="L70" s="65" t="e">
        <f>IF(AND('2 - 4 Hr Raw Data'!Q66="",'3 - 24 Hr Raw Data'!Q66=""),(G70/(E70))*100,"")</f>
        <v>#DIV/0!</v>
      </c>
      <c r="M70" s="65" t="e">
        <f ca="1">IF(AND('2 - 4 Hr Raw Data'!Q66="",'3 - 24 Hr Raw Data'!Q66=""),L70/$L$11,"")</f>
        <v>#DIV/0!</v>
      </c>
      <c r="N70" s="65" t="e">
        <f ca="1">IF(AND('2 - 4 Hr Raw Data'!Q66="",'3 - 24 Hr Raw Data'!Q66=""),H70/$H$11,"")</f>
        <v>#DIV/0!</v>
      </c>
      <c r="O70" s="65" t="e">
        <f ca="1">IF(AND('2 - 4 Hr Raw Data'!Q66="",'3 - 24 Hr Raw Data'!Q66=""),I70/$I$11,"")</f>
        <v>#DIV/0!</v>
      </c>
      <c r="P70" s="66" t="e">
        <f>IF(AND('2 - 4 Hr Raw Data'!Q66="",'3 - 24 Hr Raw Data'!Q66=""),(E70/D70)*($S$4/1.042)*2,"")</f>
        <v>#DIV/0!</v>
      </c>
      <c r="Q70" s="67" t="e">
        <f>IF(AND('2 - 4 Hr Raw Data'!Q66="",'3 - 24 Hr Raw Data'!Q66=""),LOG(P70/S$6,2),"")</f>
        <v>#DIV/0!</v>
      </c>
      <c r="R70" s="68" t="e">
        <f ca="1">IF(AND('2 - 4 Hr Raw Data'!Q66="",'3 - 24 Hr Raw Data'!Q66=""),(P70/P$11)*100,"")</f>
        <v>#DIV/0!</v>
      </c>
      <c r="S70" s="68" t="e">
        <f ca="1">IF(AND('2 - 4 Hr Raw Data'!Q66="",'3 - 24 Hr Raw Data'!Q66=""),(P70-S$6)/(P$11-S$6)*100,"")</f>
        <v>#DIV/0!</v>
      </c>
      <c r="T70" s="69" t="e">
        <f ca="1">IF(AND('2 - 4 Hr Raw Data'!Q66="",'3 - 24 Hr Raw Data'!Q66=""),(Q70/Q$11)*100,"")</f>
        <v>#DIV/0!</v>
      </c>
      <c r="U70" s="294" t="str">
        <f>IF(AND('2 - 4 Hr Raw Data'!Q66&lt;&gt;"",'3 - 24 Hr Raw Data'!Q66=""),"4 Hour: "&amp;'2 - 4 Hr Raw Data'!Q66,IF(AND('2 - 4 Hr Raw Data'!Q66="",'3 - 24 Hr Raw Data'!Q66&lt;&gt;""),"24 Hour: "&amp;'3 - 24 Hr Raw Data'!Q66,IF(AND('2 - 4 Hr Raw Data'!Q66="",'3 - 24 Hr Raw Data'!Q66=""),"","4 Hour: "&amp;'2 - 4 Hr Raw Data'!Q66&amp;"; 24 Hour: "&amp;'3 - 24 Hr Raw Data'!Q66)))</f>
        <v/>
      </c>
      <c r="V70" s="70" t="b">
        <f t="shared" si="0"/>
        <v>0</v>
      </c>
    </row>
    <row r="71" spans="1:22" s="70" customFormat="1" ht="14" x14ac:dyDescent="0.15">
      <c r="A71" s="338" t="str">
        <f>IF('2 - 4 Hr Raw Data'!O67="","",'2 - 4 Hr Raw Data'!O67)</f>
        <v/>
      </c>
      <c r="B71" s="276"/>
      <c r="C71" s="280" t="str">
        <f>IF(A71="","",'2 - 4 Hr Raw Data'!P67)</f>
        <v/>
      </c>
      <c r="D71" s="138">
        <f>IF(AND('2 - 4 Hr Raw Data'!Q67="",'3 - 24 Hr Raw Data'!Q67=""),'2 - 4 Hr Raw Data'!B67,"")</f>
        <v>0</v>
      </c>
      <c r="E71" s="139">
        <f>IF(AND('2 - 4 Hr Raw Data'!Q67="",'3 - 24 Hr Raw Data'!Q67=""),'2 - 4 Hr Raw Data'!I67,"")</f>
        <v>0</v>
      </c>
      <c r="F71" s="64">
        <f>IF(AND('2 - 4 Hr Raw Data'!Q67="",'3 - 24 Hr Raw Data'!Q67=""),'2 - 4 Hr Raw Data'!J67,"")</f>
        <v>0</v>
      </c>
      <c r="G71" s="64">
        <f>IF(AND('2 - 4 Hr Raw Data'!Q67="",'3 - 24 Hr Raw Data'!Q67=""),'2 - 4 Hr Raw Data'!K67,"")</f>
        <v>0</v>
      </c>
      <c r="H71" s="68">
        <f>IF(AND('2 - 4 Hr Raw Data'!Q67="",'3 - 24 Hr Raw Data'!Q67=""),'2 - 4 Hr Raw Data'!L67,"")</f>
        <v>0</v>
      </c>
      <c r="I71" s="69">
        <f>IF(AND('2 - 4 Hr Raw Data'!Q67="",'3 - 24 Hr Raw Data'!Q67=""),'2 - 4 Hr Raw Data'!M67,"")</f>
        <v>0</v>
      </c>
      <c r="J71" s="235" t="e">
        <f>IF(AND('2 - 4 Hr Raw Data'!Q67="",'3 - 24 Hr Raw Data'!Q67=""),(F71/(E71))*100,"")</f>
        <v>#DIV/0!</v>
      </c>
      <c r="K71" s="65" t="e">
        <f ca="1">IF(AND('2 - 4 Hr Raw Data'!Q67="",'3 - 24 Hr Raw Data'!Q67=""),J71/$J$11,"")</f>
        <v>#DIV/0!</v>
      </c>
      <c r="L71" s="65" t="e">
        <f>IF(AND('2 - 4 Hr Raw Data'!Q67="",'3 - 24 Hr Raw Data'!Q67=""),(G71/(E71))*100,"")</f>
        <v>#DIV/0!</v>
      </c>
      <c r="M71" s="65" t="e">
        <f ca="1">IF(AND('2 - 4 Hr Raw Data'!Q67="",'3 - 24 Hr Raw Data'!Q67=""),L71/$L$11,"")</f>
        <v>#DIV/0!</v>
      </c>
      <c r="N71" s="65" t="e">
        <f ca="1">IF(AND('2 - 4 Hr Raw Data'!Q67="",'3 - 24 Hr Raw Data'!Q67=""),H71/$H$11,"")</f>
        <v>#DIV/0!</v>
      </c>
      <c r="O71" s="65" t="e">
        <f ca="1">IF(AND('2 - 4 Hr Raw Data'!Q67="",'3 - 24 Hr Raw Data'!Q67=""),I71/$I$11,"")</f>
        <v>#DIV/0!</v>
      </c>
      <c r="P71" s="66" t="e">
        <f>IF(AND('2 - 4 Hr Raw Data'!Q67="",'3 - 24 Hr Raw Data'!Q67=""),(E71/D71)*($S$4/1.042)*2,"")</f>
        <v>#DIV/0!</v>
      </c>
      <c r="Q71" s="67" t="e">
        <f>IF(AND('2 - 4 Hr Raw Data'!Q67="",'3 - 24 Hr Raw Data'!Q67=""),LOG(P71/S$6,2),"")</f>
        <v>#DIV/0!</v>
      </c>
      <c r="R71" s="68" t="e">
        <f ca="1">IF(AND('2 - 4 Hr Raw Data'!Q67="",'3 - 24 Hr Raw Data'!Q67=""),(P71/P$11)*100,"")</f>
        <v>#DIV/0!</v>
      </c>
      <c r="S71" s="68" t="e">
        <f ca="1">IF(AND('2 - 4 Hr Raw Data'!Q67="",'3 - 24 Hr Raw Data'!Q67=""),(P71-S$6)/(P$11-S$6)*100,"")</f>
        <v>#DIV/0!</v>
      </c>
      <c r="T71" s="69" t="e">
        <f ca="1">IF(AND('2 - 4 Hr Raw Data'!Q67="",'3 - 24 Hr Raw Data'!Q67=""),(Q71/Q$11)*100,"")</f>
        <v>#DIV/0!</v>
      </c>
      <c r="U71" s="294" t="str">
        <f>IF(AND('2 - 4 Hr Raw Data'!Q67&lt;&gt;"",'3 - 24 Hr Raw Data'!Q67=""),"4 Hour: "&amp;'2 - 4 Hr Raw Data'!Q67,IF(AND('2 - 4 Hr Raw Data'!Q67="",'3 - 24 Hr Raw Data'!Q67&lt;&gt;""),"24 Hour: "&amp;'3 - 24 Hr Raw Data'!Q67,IF(AND('2 - 4 Hr Raw Data'!Q67="",'3 - 24 Hr Raw Data'!Q67=""),"","4 Hour: "&amp;'2 - 4 Hr Raw Data'!Q67&amp;"; 24 Hour: "&amp;'3 - 24 Hr Raw Data'!Q67)))</f>
        <v/>
      </c>
      <c r="V71" s="70" t="b">
        <f t="shared" si="0"/>
        <v>0</v>
      </c>
    </row>
    <row r="72" spans="1:22" s="70" customFormat="1" ht="14" x14ac:dyDescent="0.15">
      <c r="A72" s="338" t="str">
        <f>IF('2 - 4 Hr Raw Data'!O68="","",'2 - 4 Hr Raw Data'!O68)</f>
        <v/>
      </c>
      <c r="B72" s="276"/>
      <c r="C72" s="280" t="str">
        <f>IF(A72="","",'2 - 4 Hr Raw Data'!P68)</f>
        <v/>
      </c>
      <c r="D72" s="138">
        <f>IF(AND('2 - 4 Hr Raw Data'!Q68="",'3 - 24 Hr Raw Data'!Q68=""),'2 - 4 Hr Raw Data'!B68,"")</f>
        <v>0</v>
      </c>
      <c r="E72" s="139">
        <f>IF(AND('2 - 4 Hr Raw Data'!Q68="",'3 - 24 Hr Raw Data'!Q68=""),'2 - 4 Hr Raw Data'!I68,"")</f>
        <v>0</v>
      </c>
      <c r="F72" s="64">
        <f>IF(AND('2 - 4 Hr Raw Data'!Q68="",'3 - 24 Hr Raw Data'!Q68=""),'2 - 4 Hr Raw Data'!J68,"")</f>
        <v>0</v>
      </c>
      <c r="G72" s="64">
        <f>IF(AND('2 - 4 Hr Raw Data'!Q68="",'3 - 24 Hr Raw Data'!Q68=""),'2 - 4 Hr Raw Data'!K68,"")</f>
        <v>0</v>
      </c>
      <c r="H72" s="68">
        <f>IF(AND('2 - 4 Hr Raw Data'!Q68="",'3 - 24 Hr Raw Data'!Q68=""),'2 - 4 Hr Raw Data'!L68,"")</f>
        <v>0</v>
      </c>
      <c r="I72" s="69">
        <f>IF(AND('2 - 4 Hr Raw Data'!Q68="",'3 - 24 Hr Raw Data'!Q68=""),'2 - 4 Hr Raw Data'!M68,"")</f>
        <v>0</v>
      </c>
      <c r="J72" s="235" t="e">
        <f>IF(AND('2 - 4 Hr Raw Data'!Q68="",'3 - 24 Hr Raw Data'!Q68=""),(F72/(E72))*100,"")</f>
        <v>#DIV/0!</v>
      </c>
      <c r="K72" s="65" t="e">
        <f ca="1">IF(AND('2 - 4 Hr Raw Data'!Q68="",'3 - 24 Hr Raw Data'!Q68=""),J72/$J$11,"")</f>
        <v>#DIV/0!</v>
      </c>
      <c r="L72" s="65" t="e">
        <f>IF(AND('2 - 4 Hr Raw Data'!Q68="",'3 - 24 Hr Raw Data'!Q68=""),(G72/(E72))*100,"")</f>
        <v>#DIV/0!</v>
      </c>
      <c r="M72" s="65" t="e">
        <f ca="1">IF(AND('2 - 4 Hr Raw Data'!Q68="",'3 - 24 Hr Raw Data'!Q68=""),L72/$L$11,"")</f>
        <v>#DIV/0!</v>
      </c>
      <c r="N72" s="65" t="e">
        <f ca="1">IF(AND('2 - 4 Hr Raw Data'!Q68="",'3 - 24 Hr Raw Data'!Q68=""),H72/$H$11,"")</f>
        <v>#DIV/0!</v>
      </c>
      <c r="O72" s="65" t="e">
        <f ca="1">IF(AND('2 - 4 Hr Raw Data'!Q68="",'3 - 24 Hr Raw Data'!Q68=""),I72/$I$11,"")</f>
        <v>#DIV/0!</v>
      </c>
      <c r="P72" s="66" t="e">
        <f>IF(AND('2 - 4 Hr Raw Data'!Q68="",'3 - 24 Hr Raw Data'!Q68=""),(E72/D72)*($S$4/1.042)*2,"")</f>
        <v>#DIV/0!</v>
      </c>
      <c r="Q72" s="67" t="e">
        <f>IF(AND('2 - 4 Hr Raw Data'!Q68="",'3 - 24 Hr Raw Data'!Q68=""),LOG(P72/S$6,2),"")</f>
        <v>#DIV/0!</v>
      </c>
      <c r="R72" s="68" t="e">
        <f ca="1">IF(AND('2 - 4 Hr Raw Data'!Q68="",'3 - 24 Hr Raw Data'!Q68=""),(P72/P$11)*100,"")</f>
        <v>#DIV/0!</v>
      </c>
      <c r="S72" s="68" t="e">
        <f ca="1">IF(AND('2 - 4 Hr Raw Data'!Q68="",'3 - 24 Hr Raw Data'!Q68=""),(P72-S$6)/(P$11-S$6)*100,"")</f>
        <v>#DIV/0!</v>
      </c>
      <c r="T72" s="69" t="e">
        <f ca="1">IF(AND('2 - 4 Hr Raw Data'!Q68="",'3 - 24 Hr Raw Data'!Q68=""),(Q72/Q$11)*100,"")</f>
        <v>#DIV/0!</v>
      </c>
      <c r="U72" s="294" t="str">
        <f>IF(AND('2 - 4 Hr Raw Data'!Q68&lt;&gt;"",'3 - 24 Hr Raw Data'!Q68=""),"4 Hour: "&amp;'2 - 4 Hr Raw Data'!Q68,IF(AND('2 - 4 Hr Raw Data'!Q68="",'3 - 24 Hr Raw Data'!Q68&lt;&gt;""),"24 Hour: "&amp;'3 - 24 Hr Raw Data'!Q68,IF(AND('2 - 4 Hr Raw Data'!Q68="",'3 - 24 Hr Raw Data'!Q68=""),"","4 Hour: "&amp;'2 - 4 Hr Raw Data'!Q68&amp;"; 24 Hour: "&amp;'3 - 24 Hr Raw Data'!Q68)))</f>
        <v/>
      </c>
      <c r="V72" s="70" t="b">
        <f t="shared" si="0"/>
        <v>0</v>
      </c>
    </row>
    <row r="73" spans="1:22" s="70" customFormat="1" ht="14" x14ac:dyDescent="0.15">
      <c r="A73" s="338" t="str">
        <f>IF('2 - 4 Hr Raw Data'!O69="","",'2 - 4 Hr Raw Data'!O69)</f>
        <v/>
      </c>
      <c r="B73" s="276"/>
      <c r="C73" s="280" t="str">
        <f>IF(A73="","",'2 - 4 Hr Raw Data'!P69)</f>
        <v/>
      </c>
      <c r="D73" s="138">
        <f>IF(AND('2 - 4 Hr Raw Data'!Q69="",'3 - 24 Hr Raw Data'!Q69=""),'2 - 4 Hr Raw Data'!B69,"")</f>
        <v>0</v>
      </c>
      <c r="E73" s="139">
        <f>IF(AND('2 - 4 Hr Raw Data'!Q69="",'3 - 24 Hr Raw Data'!Q69=""),'2 - 4 Hr Raw Data'!I69,"")</f>
        <v>0</v>
      </c>
      <c r="F73" s="64">
        <f>IF(AND('2 - 4 Hr Raw Data'!Q69="",'3 - 24 Hr Raw Data'!Q69=""),'2 - 4 Hr Raw Data'!J69,"")</f>
        <v>0</v>
      </c>
      <c r="G73" s="64">
        <f>IF(AND('2 - 4 Hr Raw Data'!Q69="",'3 - 24 Hr Raw Data'!Q69=""),'2 - 4 Hr Raw Data'!K69,"")</f>
        <v>0</v>
      </c>
      <c r="H73" s="68">
        <f>IF(AND('2 - 4 Hr Raw Data'!Q69="",'3 - 24 Hr Raw Data'!Q69=""),'2 - 4 Hr Raw Data'!L69,"")</f>
        <v>0</v>
      </c>
      <c r="I73" s="69">
        <f>IF(AND('2 - 4 Hr Raw Data'!Q69="",'3 - 24 Hr Raw Data'!Q69=""),'2 - 4 Hr Raw Data'!M69,"")</f>
        <v>0</v>
      </c>
      <c r="J73" s="235" t="e">
        <f>IF(AND('2 - 4 Hr Raw Data'!Q69="",'3 - 24 Hr Raw Data'!Q69=""),(F73/(E73))*100,"")</f>
        <v>#DIV/0!</v>
      </c>
      <c r="K73" s="65" t="e">
        <f ca="1">IF(AND('2 - 4 Hr Raw Data'!Q69="",'3 - 24 Hr Raw Data'!Q69=""),J73/$J$11,"")</f>
        <v>#DIV/0!</v>
      </c>
      <c r="L73" s="65" t="e">
        <f>IF(AND('2 - 4 Hr Raw Data'!Q69="",'3 - 24 Hr Raw Data'!Q69=""),(G73/(E73))*100,"")</f>
        <v>#DIV/0!</v>
      </c>
      <c r="M73" s="65" t="e">
        <f ca="1">IF(AND('2 - 4 Hr Raw Data'!Q69="",'3 - 24 Hr Raw Data'!Q69=""),L73/$L$11,"")</f>
        <v>#DIV/0!</v>
      </c>
      <c r="N73" s="65" t="e">
        <f ca="1">IF(AND('2 - 4 Hr Raw Data'!Q69="",'3 - 24 Hr Raw Data'!Q69=""),H73/$H$11,"")</f>
        <v>#DIV/0!</v>
      </c>
      <c r="O73" s="65" t="e">
        <f ca="1">IF(AND('2 - 4 Hr Raw Data'!Q69="",'3 - 24 Hr Raw Data'!Q69=""),I73/$I$11,"")</f>
        <v>#DIV/0!</v>
      </c>
      <c r="P73" s="66" t="e">
        <f>IF(AND('2 - 4 Hr Raw Data'!Q69="",'3 - 24 Hr Raw Data'!Q69=""),(E73/D73)*($S$4/1.042)*2,"")</f>
        <v>#DIV/0!</v>
      </c>
      <c r="Q73" s="67" t="e">
        <f>IF(AND('2 - 4 Hr Raw Data'!Q69="",'3 - 24 Hr Raw Data'!Q69=""),LOG(P73/S$6,2),"")</f>
        <v>#DIV/0!</v>
      </c>
      <c r="R73" s="68" t="e">
        <f ca="1">IF(AND('2 - 4 Hr Raw Data'!Q69="",'3 - 24 Hr Raw Data'!Q69=""),(P73/P$11)*100,"")</f>
        <v>#DIV/0!</v>
      </c>
      <c r="S73" s="68" t="e">
        <f ca="1">IF(AND('2 - 4 Hr Raw Data'!Q69="",'3 - 24 Hr Raw Data'!Q69=""),(P73-S$6)/(P$11-S$6)*100,"")</f>
        <v>#DIV/0!</v>
      </c>
      <c r="T73" s="69" t="e">
        <f ca="1">IF(AND('2 - 4 Hr Raw Data'!Q69="",'3 - 24 Hr Raw Data'!Q69=""),(Q73/Q$11)*100,"")</f>
        <v>#DIV/0!</v>
      </c>
      <c r="U73" s="294" t="str">
        <f>IF(AND('2 - 4 Hr Raw Data'!Q69&lt;&gt;"",'3 - 24 Hr Raw Data'!Q69=""),"4 Hour: "&amp;'2 - 4 Hr Raw Data'!Q69,IF(AND('2 - 4 Hr Raw Data'!Q69="",'3 - 24 Hr Raw Data'!Q69&lt;&gt;""),"24 Hour: "&amp;'3 - 24 Hr Raw Data'!Q69,IF(AND('2 - 4 Hr Raw Data'!Q69="",'3 - 24 Hr Raw Data'!Q69=""),"","4 Hour: "&amp;'2 - 4 Hr Raw Data'!Q69&amp;"; 24 Hour: "&amp;'3 - 24 Hr Raw Data'!Q69)))</f>
        <v/>
      </c>
      <c r="V73" s="70" t="b">
        <f t="shared" si="0"/>
        <v>0</v>
      </c>
    </row>
    <row r="74" spans="1:22" s="70" customFormat="1" ht="14" x14ac:dyDescent="0.15">
      <c r="A74" s="338" t="str">
        <f>IF('2 - 4 Hr Raw Data'!O70="","",'2 - 4 Hr Raw Data'!O70)</f>
        <v/>
      </c>
      <c r="B74" s="276"/>
      <c r="C74" s="280" t="str">
        <f>IF(A74="","",'2 - 4 Hr Raw Data'!P70)</f>
        <v/>
      </c>
      <c r="D74" s="138">
        <f>IF(AND('2 - 4 Hr Raw Data'!Q70="",'3 - 24 Hr Raw Data'!Q70=""),'2 - 4 Hr Raw Data'!B70,"")</f>
        <v>0</v>
      </c>
      <c r="E74" s="139">
        <f>IF(AND('2 - 4 Hr Raw Data'!Q70="",'3 - 24 Hr Raw Data'!Q70=""),'2 - 4 Hr Raw Data'!I70,"")</f>
        <v>0</v>
      </c>
      <c r="F74" s="64">
        <f>IF(AND('2 - 4 Hr Raw Data'!Q70="",'3 - 24 Hr Raw Data'!Q70=""),'2 - 4 Hr Raw Data'!J70,"")</f>
        <v>0</v>
      </c>
      <c r="G74" s="64">
        <f>IF(AND('2 - 4 Hr Raw Data'!Q70="",'3 - 24 Hr Raw Data'!Q70=""),'2 - 4 Hr Raw Data'!K70,"")</f>
        <v>0</v>
      </c>
      <c r="H74" s="68">
        <f>IF(AND('2 - 4 Hr Raw Data'!Q70="",'3 - 24 Hr Raw Data'!Q70=""),'2 - 4 Hr Raw Data'!L70,"")</f>
        <v>0</v>
      </c>
      <c r="I74" s="69">
        <f>IF(AND('2 - 4 Hr Raw Data'!Q70="",'3 - 24 Hr Raw Data'!Q70=""),'2 - 4 Hr Raw Data'!M70,"")</f>
        <v>0</v>
      </c>
      <c r="J74" s="235" t="e">
        <f>IF(AND('2 - 4 Hr Raw Data'!Q70="",'3 - 24 Hr Raw Data'!Q70=""),(F74/(E74))*100,"")</f>
        <v>#DIV/0!</v>
      </c>
      <c r="K74" s="65" t="e">
        <f ca="1">IF(AND('2 - 4 Hr Raw Data'!Q70="",'3 - 24 Hr Raw Data'!Q70=""),J74/$J$11,"")</f>
        <v>#DIV/0!</v>
      </c>
      <c r="L74" s="65" t="e">
        <f>IF(AND('2 - 4 Hr Raw Data'!Q70="",'3 - 24 Hr Raw Data'!Q70=""),(G74/(E74))*100,"")</f>
        <v>#DIV/0!</v>
      </c>
      <c r="M74" s="65" t="e">
        <f ca="1">IF(AND('2 - 4 Hr Raw Data'!Q70="",'3 - 24 Hr Raw Data'!Q70=""),L74/$L$11,"")</f>
        <v>#DIV/0!</v>
      </c>
      <c r="N74" s="65" t="e">
        <f ca="1">IF(AND('2 - 4 Hr Raw Data'!Q70="",'3 - 24 Hr Raw Data'!Q70=""),H74/$H$11,"")</f>
        <v>#DIV/0!</v>
      </c>
      <c r="O74" s="65" t="e">
        <f ca="1">IF(AND('2 - 4 Hr Raw Data'!Q70="",'3 - 24 Hr Raw Data'!Q70=""),I74/$I$11,"")</f>
        <v>#DIV/0!</v>
      </c>
      <c r="P74" s="66" t="e">
        <f>IF(AND('2 - 4 Hr Raw Data'!Q70="",'3 - 24 Hr Raw Data'!Q70=""),(E74/D74)*($S$4/1.042)*2,"")</f>
        <v>#DIV/0!</v>
      </c>
      <c r="Q74" s="67" t="e">
        <f>IF(AND('2 - 4 Hr Raw Data'!Q70="",'3 - 24 Hr Raw Data'!Q70=""),LOG(P74/S$6,2),"")</f>
        <v>#DIV/0!</v>
      </c>
      <c r="R74" s="68" t="e">
        <f ca="1">IF(AND('2 - 4 Hr Raw Data'!Q70="",'3 - 24 Hr Raw Data'!Q70=""),(P74/P$11)*100,"")</f>
        <v>#DIV/0!</v>
      </c>
      <c r="S74" s="68" t="e">
        <f ca="1">IF(AND('2 - 4 Hr Raw Data'!Q70="",'3 - 24 Hr Raw Data'!Q70=""),(P74-S$6)/(P$11-S$6)*100,"")</f>
        <v>#DIV/0!</v>
      </c>
      <c r="T74" s="69" t="e">
        <f ca="1">IF(AND('2 - 4 Hr Raw Data'!Q70="",'3 - 24 Hr Raw Data'!Q70=""),(Q74/Q$11)*100,"")</f>
        <v>#DIV/0!</v>
      </c>
      <c r="U74" s="294" t="str">
        <f>IF(AND('2 - 4 Hr Raw Data'!Q70&lt;&gt;"",'3 - 24 Hr Raw Data'!Q70=""),"4 Hour: "&amp;'2 - 4 Hr Raw Data'!Q70,IF(AND('2 - 4 Hr Raw Data'!Q70="",'3 - 24 Hr Raw Data'!Q70&lt;&gt;""),"24 Hour: "&amp;'3 - 24 Hr Raw Data'!Q70,IF(AND('2 - 4 Hr Raw Data'!Q70="",'3 - 24 Hr Raw Data'!Q70=""),"","4 Hour: "&amp;'2 - 4 Hr Raw Data'!Q70&amp;"; 24 Hour: "&amp;'3 - 24 Hr Raw Data'!Q70)))</f>
        <v/>
      </c>
      <c r="V74" s="70" t="b">
        <f t="shared" si="0"/>
        <v>0</v>
      </c>
    </row>
    <row r="75" spans="1:22" s="70" customFormat="1" ht="14" x14ac:dyDescent="0.15">
      <c r="A75" s="338" t="str">
        <f>IF('2 - 4 Hr Raw Data'!O71="","",'2 - 4 Hr Raw Data'!O71)</f>
        <v/>
      </c>
      <c r="B75" s="276"/>
      <c r="C75" s="280" t="str">
        <f>IF(A75="","",'2 - 4 Hr Raw Data'!P71)</f>
        <v/>
      </c>
      <c r="D75" s="138">
        <f>IF(AND('2 - 4 Hr Raw Data'!Q71="",'3 - 24 Hr Raw Data'!Q71=""),'2 - 4 Hr Raw Data'!B71,"")</f>
        <v>0</v>
      </c>
      <c r="E75" s="139">
        <f>IF(AND('2 - 4 Hr Raw Data'!Q71="",'3 - 24 Hr Raw Data'!Q71=""),'2 - 4 Hr Raw Data'!I71,"")</f>
        <v>0</v>
      </c>
      <c r="F75" s="64">
        <f>IF(AND('2 - 4 Hr Raw Data'!Q71="",'3 - 24 Hr Raw Data'!Q71=""),'2 - 4 Hr Raw Data'!J71,"")</f>
        <v>0</v>
      </c>
      <c r="G75" s="64">
        <f>IF(AND('2 - 4 Hr Raw Data'!Q71="",'3 - 24 Hr Raw Data'!Q71=""),'2 - 4 Hr Raw Data'!K71,"")</f>
        <v>0</v>
      </c>
      <c r="H75" s="68">
        <f>IF(AND('2 - 4 Hr Raw Data'!Q71="",'3 - 24 Hr Raw Data'!Q71=""),'2 - 4 Hr Raw Data'!L71,"")</f>
        <v>0</v>
      </c>
      <c r="I75" s="69">
        <f>IF(AND('2 - 4 Hr Raw Data'!Q71="",'3 - 24 Hr Raw Data'!Q71=""),'2 - 4 Hr Raw Data'!M71,"")</f>
        <v>0</v>
      </c>
      <c r="J75" s="235" t="e">
        <f>IF(AND('2 - 4 Hr Raw Data'!Q71="",'3 - 24 Hr Raw Data'!Q71=""),(F75/(E75))*100,"")</f>
        <v>#DIV/0!</v>
      </c>
      <c r="K75" s="65" t="e">
        <f ca="1">IF(AND('2 - 4 Hr Raw Data'!Q71="",'3 - 24 Hr Raw Data'!Q71=""),J75/$J$11,"")</f>
        <v>#DIV/0!</v>
      </c>
      <c r="L75" s="65" t="e">
        <f>IF(AND('2 - 4 Hr Raw Data'!Q71="",'3 - 24 Hr Raw Data'!Q71=""),(G75/(E75))*100,"")</f>
        <v>#DIV/0!</v>
      </c>
      <c r="M75" s="65" t="e">
        <f ca="1">IF(AND('2 - 4 Hr Raw Data'!Q71="",'3 - 24 Hr Raw Data'!Q71=""),L75/$L$11,"")</f>
        <v>#DIV/0!</v>
      </c>
      <c r="N75" s="65" t="e">
        <f ca="1">IF(AND('2 - 4 Hr Raw Data'!Q71="",'3 - 24 Hr Raw Data'!Q71=""),H75/$H$11,"")</f>
        <v>#DIV/0!</v>
      </c>
      <c r="O75" s="65" t="e">
        <f ca="1">IF(AND('2 - 4 Hr Raw Data'!Q71="",'3 - 24 Hr Raw Data'!Q71=""),I75/$I$11,"")</f>
        <v>#DIV/0!</v>
      </c>
      <c r="P75" s="66" t="e">
        <f>IF(AND('2 - 4 Hr Raw Data'!Q71="",'3 - 24 Hr Raw Data'!Q71=""),(E75/D75)*($S$4/1.042)*2,"")</f>
        <v>#DIV/0!</v>
      </c>
      <c r="Q75" s="67" t="e">
        <f>IF(AND('2 - 4 Hr Raw Data'!Q71="",'3 - 24 Hr Raw Data'!Q71=""),LOG(P75/S$6,2),"")</f>
        <v>#DIV/0!</v>
      </c>
      <c r="R75" s="68" t="e">
        <f ca="1">IF(AND('2 - 4 Hr Raw Data'!Q71="",'3 - 24 Hr Raw Data'!Q71=""),(P75/P$11)*100,"")</f>
        <v>#DIV/0!</v>
      </c>
      <c r="S75" s="68" t="e">
        <f ca="1">IF(AND('2 - 4 Hr Raw Data'!Q71="",'3 - 24 Hr Raw Data'!Q71=""),(P75-S$6)/(P$11-S$6)*100,"")</f>
        <v>#DIV/0!</v>
      </c>
      <c r="T75" s="69" t="e">
        <f ca="1">IF(AND('2 - 4 Hr Raw Data'!Q71="",'3 - 24 Hr Raw Data'!Q71=""),(Q75/Q$11)*100,"")</f>
        <v>#DIV/0!</v>
      </c>
      <c r="U75" s="294" t="str">
        <f>IF(AND('2 - 4 Hr Raw Data'!Q71&lt;&gt;"",'3 - 24 Hr Raw Data'!Q71=""),"4 Hour: "&amp;'2 - 4 Hr Raw Data'!Q71,IF(AND('2 - 4 Hr Raw Data'!Q71="",'3 - 24 Hr Raw Data'!Q71&lt;&gt;""),"24 Hour: "&amp;'3 - 24 Hr Raw Data'!Q71,IF(AND('2 - 4 Hr Raw Data'!Q71="",'3 - 24 Hr Raw Data'!Q71=""),"","4 Hour: "&amp;'2 - 4 Hr Raw Data'!Q71&amp;"; 24 Hour: "&amp;'3 - 24 Hr Raw Data'!Q71)))</f>
        <v/>
      </c>
      <c r="V75" s="70" t="b">
        <f t="shared" si="0"/>
        <v>0</v>
      </c>
    </row>
    <row r="76" spans="1:22" s="70" customFormat="1" ht="14" x14ac:dyDescent="0.15">
      <c r="A76" s="338" t="str">
        <f>IF('2 - 4 Hr Raw Data'!O72="","",'2 - 4 Hr Raw Data'!O72)</f>
        <v/>
      </c>
      <c r="B76" s="276"/>
      <c r="C76" s="280" t="str">
        <f>IF(A76="","",'2 - 4 Hr Raw Data'!P72)</f>
        <v/>
      </c>
      <c r="D76" s="138">
        <f>IF(AND('2 - 4 Hr Raw Data'!Q72="",'3 - 24 Hr Raw Data'!Q72=""),'2 - 4 Hr Raw Data'!B72,"")</f>
        <v>0</v>
      </c>
      <c r="E76" s="139">
        <f>IF(AND('2 - 4 Hr Raw Data'!Q72="",'3 - 24 Hr Raw Data'!Q72=""),'2 - 4 Hr Raw Data'!I72,"")</f>
        <v>0</v>
      </c>
      <c r="F76" s="64">
        <f>IF(AND('2 - 4 Hr Raw Data'!Q72="",'3 - 24 Hr Raw Data'!Q72=""),'2 - 4 Hr Raw Data'!J72,"")</f>
        <v>0</v>
      </c>
      <c r="G76" s="64">
        <f>IF(AND('2 - 4 Hr Raw Data'!Q72="",'3 - 24 Hr Raw Data'!Q72=""),'2 - 4 Hr Raw Data'!K72,"")</f>
        <v>0</v>
      </c>
      <c r="H76" s="68">
        <f>IF(AND('2 - 4 Hr Raw Data'!Q72="",'3 - 24 Hr Raw Data'!Q72=""),'2 - 4 Hr Raw Data'!L72,"")</f>
        <v>0</v>
      </c>
      <c r="I76" s="69">
        <f>IF(AND('2 - 4 Hr Raw Data'!Q72="",'3 - 24 Hr Raw Data'!Q72=""),'2 - 4 Hr Raw Data'!M72,"")</f>
        <v>0</v>
      </c>
      <c r="J76" s="235" t="e">
        <f>IF(AND('2 - 4 Hr Raw Data'!Q72="",'3 - 24 Hr Raw Data'!Q72=""),(F76/(E76))*100,"")</f>
        <v>#DIV/0!</v>
      </c>
      <c r="K76" s="65" t="e">
        <f ca="1">IF(AND('2 - 4 Hr Raw Data'!Q72="",'3 - 24 Hr Raw Data'!Q72=""),J76/$J$11,"")</f>
        <v>#DIV/0!</v>
      </c>
      <c r="L76" s="65" t="e">
        <f>IF(AND('2 - 4 Hr Raw Data'!Q72="",'3 - 24 Hr Raw Data'!Q72=""),(G76/(E76))*100,"")</f>
        <v>#DIV/0!</v>
      </c>
      <c r="M76" s="65" t="e">
        <f ca="1">IF(AND('2 - 4 Hr Raw Data'!Q72="",'3 - 24 Hr Raw Data'!Q72=""),L76/$L$11,"")</f>
        <v>#DIV/0!</v>
      </c>
      <c r="N76" s="65" t="e">
        <f ca="1">IF(AND('2 - 4 Hr Raw Data'!Q72="",'3 - 24 Hr Raw Data'!Q72=""),H76/$H$11,"")</f>
        <v>#DIV/0!</v>
      </c>
      <c r="O76" s="65" t="e">
        <f ca="1">IF(AND('2 - 4 Hr Raw Data'!Q72="",'3 - 24 Hr Raw Data'!Q72=""),I76/$I$11,"")</f>
        <v>#DIV/0!</v>
      </c>
      <c r="P76" s="66" t="e">
        <f>IF(AND('2 - 4 Hr Raw Data'!Q72="",'3 - 24 Hr Raw Data'!Q72=""),(E76/D76)*($S$4/1.042)*2,"")</f>
        <v>#DIV/0!</v>
      </c>
      <c r="Q76" s="67" t="e">
        <f>IF(AND('2 - 4 Hr Raw Data'!Q72="",'3 - 24 Hr Raw Data'!Q72=""),LOG(P76/S$6,2),"")</f>
        <v>#DIV/0!</v>
      </c>
      <c r="R76" s="68" t="e">
        <f ca="1">IF(AND('2 - 4 Hr Raw Data'!Q72="",'3 - 24 Hr Raw Data'!Q72=""),(P76/P$11)*100,"")</f>
        <v>#DIV/0!</v>
      </c>
      <c r="S76" s="68" t="e">
        <f ca="1">IF(AND('2 - 4 Hr Raw Data'!Q72="",'3 - 24 Hr Raw Data'!Q72=""),(P76-S$6)/(P$11-S$6)*100,"")</f>
        <v>#DIV/0!</v>
      </c>
      <c r="T76" s="69" t="e">
        <f ca="1">IF(AND('2 - 4 Hr Raw Data'!Q72="",'3 - 24 Hr Raw Data'!Q72=""),(Q76/Q$11)*100,"")</f>
        <v>#DIV/0!</v>
      </c>
      <c r="U76" s="294" t="str">
        <f>IF(AND('2 - 4 Hr Raw Data'!Q72&lt;&gt;"",'3 - 24 Hr Raw Data'!Q72=""),"4 Hour: "&amp;'2 - 4 Hr Raw Data'!Q72,IF(AND('2 - 4 Hr Raw Data'!Q72="",'3 - 24 Hr Raw Data'!Q72&lt;&gt;""),"24 Hour: "&amp;'3 - 24 Hr Raw Data'!Q72,IF(AND('2 - 4 Hr Raw Data'!Q72="",'3 - 24 Hr Raw Data'!Q72=""),"","4 Hour: "&amp;'2 - 4 Hr Raw Data'!Q72&amp;"; 24 Hour: "&amp;'3 - 24 Hr Raw Data'!Q72)))</f>
        <v/>
      </c>
      <c r="V76" s="70" t="b">
        <f t="shared" si="0"/>
        <v>0</v>
      </c>
    </row>
    <row r="77" spans="1:22" s="70" customFormat="1" ht="14" x14ac:dyDescent="0.15">
      <c r="A77" s="338" t="str">
        <f>IF('2 - 4 Hr Raw Data'!O73="","",'2 - 4 Hr Raw Data'!O73)</f>
        <v/>
      </c>
      <c r="B77" s="276"/>
      <c r="C77" s="280" t="str">
        <f>IF(A77="","",'2 - 4 Hr Raw Data'!P73)</f>
        <v/>
      </c>
      <c r="D77" s="138">
        <f>IF(AND('2 - 4 Hr Raw Data'!Q73="",'3 - 24 Hr Raw Data'!Q73=""),'2 - 4 Hr Raw Data'!B73,"")</f>
        <v>0</v>
      </c>
      <c r="E77" s="139">
        <f>IF(AND('2 - 4 Hr Raw Data'!Q73="",'3 - 24 Hr Raw Data'!Q73=""),'2 - 4 Hr Raw Data'!I73,"")</f>
        <v>0</v>
      </c>
      <c r="F77" s="64">
        <f>IF(AND('2 - 4 Hr Raw Data'!Q73="",'3 - 24 Hr Raw Data'!Q73=""),'2 - 4 Hr Raw Data'!J73,"")</f>
        <v>0</v>
      </c>
      <c r="G77" s="64">
        <f>IF(AND('2 - 4 Hr Raw Data'!Q73="",'3 - 24 Hr Raw Data'!Q73=""),'2 - 4 Hr Raw Data'!K73,"")</f>
        <v>0</v>
      </c>
      <c r="H77" s="68">
        <f>IF(AND('2 - 4 Hr Raw Data'!Q73="",'3 - 24 Hr Raw Data'!Q73=""),'2 - 4 Hr Raw Data'!L73,"")</f>
        <v>0</v>
      </c>
      <c r="I77" s="69">
        <f>IF(AND('2 - 4 Hr Raw Data'!Q73="",'3 - 24 Hr Raw Data'!Q73=""),'2 - 4 Hr Raw Data'!M73,"")</f>
        <v>0</v>
      </c>
      <c r="J77" s="235" t="e">
        <f>IF(AND('2 - 4 Hr Raw Data'!Q73="",'3 - 24 Hr Raw Data'!Q73=""),(F77/(E77))*100,"")</f>
        <v>#DIV/0!</v>
      </c>
      <c r="K77" s="65" t="e">
        <f ca="1">IF(AND('2 - 4 Hr Raw Data'!Q73="",'3 - 24 Hr Raw Data'!Q73=""),J77/$J$11,"")</f>
        <v>#DIV/0!</v>
      </c>
      <c r="L77" s="65" t="e">
        <f>IF(AND('2 - 4 Hr Raw Data'!Q73="",'3 - 24 Hr Raw Data'!Q73=""),(G77/(E77))*100,"")</f>
        <v>#DIV/0!</v>
      </c>
      <c r="M77" s="65" t="e">
        <f ca="1">IF(AND('2 - 4 Hr Raw Data'!Q73="",'3 - 24 Hr Raw Data'!Q73=""),L77/$L$11,"")</f>
        <v>#DIV/0!</v>
      </c>
      <c r="N77" s="65" t="e">
        <f ca="1">IF(AND('2 - 4 Hr Raw Data'!Q73="",'3 - 24 Hr Raw Data'!Q73=""),H77/$H$11,"")</f>
        <v>#DIV/0!</v>
      </c>
      <c r="O77" s="65" t="e">
        <f ca="1">IF(AND('2 - 4 Hr Raw Data'!Q73="",'3 - 24 Hr Raw Data'!Q73=""),I77/$I$11,"")</f>
        <v>#DIV/0!</v>
      </c>
      <c r="P77" s="66" t="e">
        <f>IF(AND('2 - 4 Hr Raw Data'!Q73="",'3 - 24 Hr Raw Data'!Q73=""),(E77/D77)*($S$4/1.042)*2,"")</f>
        <v>#DIV/0!</v>
      </c>
      <c r="Q77" s="67" t="e">
        <f>IF(AND('2 - 4 Hr Raw Data'!Q73="",'3 - 24 Hr Raw Data'!Q73=""),LOG(P77/S$6,2),"")</f>
        <v>#DIV/0!</v>
      </c>
      <c r="R77" s="68" t="e">
        <f ca="1">IF(AND('2 - 4 Hr Raw Data'!Q73="",'3 - 24 Hr Raw Data'!Q73=""),(P77/P$11)*100,"")</f>
        <v>#DIV/0!</v>
      </c>
      <c r="S77" s="68" t="e">
        <f ca="1">IF(AND('2 - 4 Hr Raw Data'!Q73="",'3 - 24 Hr Raw Data'!Q73=""),(P77-S$6)/(P$11-S$6)*100,"")</f>
        <v>#DIV/0!</v>
      </c>
      <c r="T77" s="69" t="e">
        <f ca="1">IF(AND('2 - 4 Hr Raw Data'!Q73="",'3 - 24 Hr Raw Data'!Q73=""),(Q77/Q$11)*100,"")</f>
        <v>#DIV/0!</v>
      </c>
      <c r="U77" s="294" t="str">
        <f>IF(AND('2 - 4 Hr Raw Data'!Q73&lt;&gt;"",'3 - 24 Hr Raw Data'!Q73=""),"4 Hour: "&amp;'2 - 4 Hr Raw Data'!Q73,IF(AND('2 - 4 Hr Raw Data'!Q73="",'3 - 24 Hr Raw Data'!Q73&lt;&gt;""),"24 Hour: "&amp;'3 - 24 Hr Raw Data'!Q73,IF(AND('2 - 4 Hr Raw Data'!Q73="",'3 - 24 Hr Raw Data'!Q73=""),"","4 Hour: "&amp;'2 - 4 Hr Raw Data'!Q73&amp;"; 24 Hour: "&amp;'3 - 24 Hr Raw Data'!Q73)))</f>
        <v/>
      </c>
      <c r="V77" s="70" t="b">
        <f t="shared" ref="V77:V107" si="1">OR(ISNUMBER(SEARCH("well not plated",$U77)),ISNUMBER(SEARCH("well not analyzed",$U77)))</f>
        <v>0</v>
      </c>
    </row>
    <row r="78" spans="1:22" s="70" customFormat="1" ht="14" x14ac:dyDescent="0.15">
      <c r="A78" s="338" t="str">
        <f>IF('2 - 4 Hr Raw Data'!O74="","",'2 - 4 Hr Raw Data'!O74)</f>
        <v/>
      </c>
      <c r="B78" s="276"/>
      <c r="C78" s="280" t="str">
        <f>IF(A78="","",'2 - 4 Hr Raw Data'!P74)</f>
        <v/>
      </c>
      <c r="D78" s="138">
        <f>IF(AND('2 - 4 Hr Raw Data'!Q74="",'3 - 24 Hr Raw Data'!Q74=""),'2 - 4 Hr Raw Data'!B74,"")</f>
        <v>0</v>
      </c>
      <c r="E78" s="139">
        <f>IF(AND('2 - 4 Hr Raw Data'!Q74="",'3 - 24 Hr Raw Data'!Q74=""),'2 - 4 Hr Raw Data'!I74,"")</f>
        <v>0</v>
      </c>
      <c r="F78" s="64">
        <f>IF(AND('2 - 4 Hr Raw Data'!Q74="",'3 - 24 Hr Raw Data'!Q74=""),'2 - 4 Hr Raw Data'!J74,"")</f>
        <v>0</v>
      </c>
      <c r="G78" s="64">
        <f>IF(AND('2 - 4 Hr Raw Data'!Q74="",'3 - 24 Hr Raw Data'!Q74=""),'2 - 4 Hr Raw Data'!K74,"")</f>
        <v>0</v>
      </c>
      <c r="H78" s="68">
        <f>IF(AND('2 - 4 Hr Raw Data'!Q74="",'3 - 24 Hr Raw Data'!Q74=""),'2 - 4 Hr Raw Data'!L74,"")</f>
        <v>0</v>
      </c>
      <c r="I78" s="69">
        <f>IF(AND('2 - 4 Hr Raw Data'!Q74="",'3 - 24 Hr Raw Data'!Q74=""),'2 - 4 Hr Raw Data'!M74,"")</f>
        <v>0</v>
      </c>
      <c r="J78" s="235" t="e">
        <f>IF(AND('2 - 4 Hr Raw Data'!Q74="",'3 - 24 Hr Raw Data'!Q74=""),(F78/(E78))*100,"")</f>
        <v>#DIV/0!</v>
      </c>
      <c r="K78" s="65" t="e">
        <f ca="1">IF(AND('2 - 4 Hr Raw Data'!Q74="",'3 - 24 Hr Raw Data'!Q74=""),J78/$J$11,"")</f>
        <v>#DIV/0!</v>
      </c>
      <c r="L78" s="65" t="e">
        <f>IF(AND('2 - 4 Hr Raw Data'!Q74="",'3 - 24 Hr Raw Data'!Q74=""),(G78/(E78))*100,"")</f>
        <v>#DIV/0!</v>
      </c>
      <c r="M78" s="65" t="e">
        <f ca="1">IF(AND('2 - 4 Hr Raw Data'!Q74="",'3 - 24 Hr Raw Data'!Q74=""),L78/$L$11,"")</f>
        <v>#DIV/0!</v>
      </c>
      <c r="N78" s="65" t="e">
        <f ca="1">IF(AND('2 - 4 Hr Raw Data'!Q74="",'3 - 24 Hr Raw Data'!Q74=""),H78/$H$11,"")</f>
        <v>#DIV/0!</v>
      </c>
      <c r="O78" s="65" t="e">
        <f ca="1">IF(AND('2 - 4 Hr Raw Data'!Q74="",'3 - 24 Hr Raw Data'!Q74=""),I78/$I$11,"")</f>
        <v>#DIV/0!</v>
      </c>
      <c r="P78" s="66" t="e">
        <f>IF(AND('2 - 4 Hr Raw Data'!Q74="",'3 - 24 Hr Raw Data'!Q74=""),(E78/D78)*($S$4/1.042)*2,"")</f>
        <v>#DIV/0!</v>
      </c>
      <c r="Q78" s="67" t="e">
        <f>IF(AND('2 - 4 Hr Raw Data'!Q74="",'3 - 24 Hr Raw Data'!Q74=""),LOG(P78/S$6,2),"")</f>
        <v>#DIV/0!</v>
      </c>
      <c r="R78" s="68" t="e">
        <f ca="1">IF(AND('2 - 4 Hr Raw Data'!Q74="",'3 - 24 Hr Raw Data'!Q74=""),(P78/P$11)*100,"")</f>
        <v>#DIV/0!</v>
      </c>
      <c r="S78" s="68" t="e">
        <f ca="1">IF(AND('2 - 4 Hr Raw Data'!Q74="",'3 - 24 Hr Raw Data'!Q74=""),(P78-S$6)/(P$11-S$6)*100,"")</f>
        <v>#DIV/0!</v>
      </c>
      <c r="T78" s="69" t="e">
        <f ca="1">IF(AND('2 - 4 Hr Raw Data'!Q74="",'3 - 24 Hr Raw Data'!Q74=""),(Q78/Q$11)*100,"")</f>
        <v>#DIV/0!</v>
      </c>
      <c r="U78" s="294" t="str">
        <f>IF(AND('2 - 4 Hr Raw Data'!Q74&lt;&gt;"",'3 - 24 Hr Raw Data'!Q74=""),"4 Hour: "&amp;'2 - 4 Hr Raw Data'!Q74,IF(AND('2 - 4 Hr Raw Data'!Q74="",'3 - 24 Hr Raw Data'!Q74&lt;&gt;""),"24 Hour: "&amp;'3 - 24 Hr Raw Data'!Q74,IF(AND('2 - 4 Hr Raw Data'!Q74="",'3 - 24 Hr Raw Data'!Q74=""),"","4 Hour: "&amp;'2 - 4 Hr Raw Data'!Q74&amp;"; 24 Hour: "&amp;'3 - 24 Hr Raw Data'!Q74)))</f>
        <v/>
      </c>
      <c r="V78" s="70" t="b">
        <f t="shared" si="1"/>
        <v>0</v>
      </c>
    </row>
    <row r="79" spans="1:22" s="70" customFormat="1" ht="14" x14ac:dyDescent="0.15">
      <c r="A79" s="338" t="str">
        <f>IF('2 - 4 Hr Raw Data'!O75="","",'2 - 4 Hr Raw Data'!O75)</f>
        <v/>
      </c>
      <c r="B79" s="276"/>
      <c r="C79" s="280" t="str">
        <f>IF(A79="","",'2 - 4 Hr Raw Data'!P75)</f>
        <v/>
      </c>
      <c r="D79" s="138">
        <f>IF(AND('2 - 4 Hr Raw Data'!Q75="",'3 - 24 Hr Raw Data'!Q75=""),'2 - 4 Hr Raw Data'!B75,"")</f>
        <v>0</v>
      </c>
      <c r="E79" s="139">
        <f>IF(AND('2 - 4 Hr Raw Data'!Q75="",'3 - 24 Hr Raw Data'!Q75=""),'2 - 4 Hr Raw Data'!I75,"")</f>
        <v>0</v>
      </c>
      <c r="F79" s="64">
        <f>IF(AND('2 - 4 Hr Raw Data'!Q75="",'3 - 24 Hr Raw Data'!Q75=""),'2 - 4 Hr Raw Data'!J75,"")</f>
        <v>0</v>
      </c>
      <c r="G79" s="64">
        <f>IF(AND('2 - 4 Hr Raw Data'!Q75="",'3 - 24 Hr Raw Data'!Q75=""),'2 - 4 Hr Raw Data'!K75,"")</f>
        <v>0</v>
      </c>
      <c r="H79" s="68">
        <f>IF(AND('2 - 4 Hr Raw Data'!Q75="",'3 - 24 Hr Raw Data'!Q75=""),'2 - 4 Hr Raw Data'!L75,"")</f>
        <v>0</v>
      </c>
      <c r="I79" s="69">
        <f>IF(AND('2 - 4 Hr Raw Data'!Q75="",'3 - 24 Hr Raw Data'!Q75=""),'2 - 4 Hr Raw Data'!M75,"")</f>
        <v>0</v>
      </c>
      <c r="J79" s="235" t="e">
        <f>IF(AND('2 - 4 Hr Raw Data'!Q75="",'3 - 24 Hr Raw Data'!Q75=""),(F79/(E79))*100,"")</f>
        <v>#DIV/0!</v>
      </c>
      <c r="K79" s="65" t="e">
        <f ca="1">IF(AND('2 - 4 Hr Raw Data'!Q75="",'3 - 24 Hr Raw Data'!Q75=""),J79/$J$11,"")</f>
        <v>#DIV/0!</v>
      </c>
      <c r="L79" s="65" t="e">
        <f>IF(AND('2 - 4 Hr Raw Data'!Q75="",'3 - 24 Hr Raw Data'!Q75=""),(G79/(E79))*100,"")</f>
        <v>#DIV/0!</v>
      </c>
      <c r="M79" s="65" t="e">
        <f ca="1">IF(AND('2 - 4 Hr Raw Data'!Q75="",'3 - 24 Hr Raw Data'!Q75=""),L79/$L$11,"")</f>
        <v>#DIV/0!</v>
      </c>
      <c r="N79" s="65" t="e">
        <f ca="1">IF(AND('2 - 4 Hr Raw Data'!Q75="",'3 - 24 Hr Raw Data'!Q75=""),H79/$H$11,"")</f>
        <v>#DIV/0!</v>
      </c>
      <c r="O79" s="65" t="e">
        <f ca="1">IF(AND('2 - 4 Hr Raw Data'!Q75="",'3 - 24 Hr Raw Data'!Q75=""),I79/$I$11,"")</f>
        <v>#DIV/0!</v>
      </c>
      <c r="P79" s="66" t="e">
        <f>IF(AND('2 - 4 Hr Raw Data'!Q75="",'3 - 24 Hr Raw Data'!Q75=""),(E79/D79)*($S$4/1.042)*2,"")</f>
        <v>#DIV/0!</v>
      </c>
      <c r="Q79" s="67" t="e">
        <f>IF(AND('2 - 4 Hr Raw Data'!Q75="",'3 - 24 Hr Raw Data'!Q75=""),LOG(P79/S$6,2),"")</f>
        <v>#DIV/0!</v>
      </c>
      <c r="R79" s="68" t="e">
        <f ca="1">IF(AND('2 - 4 Hr Raw Data'!Q75="",'3 - 24 Hr Raw Data'!Q75=""),(P79/P$11)*100,"")</f>
        <v>#DIV/0!</v>
      </c>
      <c r="S79" s="68" t="e">
        <f ca="1">IF(AND('2 - 4 Hr Raw Data'!Q75="",'3 - 24 Hr Raw Data'!Q75=""),(P79-S$6)/(P$11-S$6)*100,"")</f>
        <v>#DIV/0!</v>
      </c>
      <c r="T79" s="69" t="e">
        <f ca="1">IF(AND('2 - 4 Hr Raw Data'!Q75="",'3 - 24 Hr Raw Data'!Q75=""),(Q79/Q$11)*100,"")</f>
        <v>#DIV/0!</v>
      </c>
      <c r="U79" s="294" t="str">
        <f>IF(AND('2 - 4 Hr Raw Data'!Q75&lt;&gt;"",'3 - 24 Hr Raw Data'!Q75=""),"4 Hour: "&amp;'2 - 4 Hr Raw Data'!Q75,IF(AND('2 - 4 Hr Raw Data'!Q75="",'3 - 24 Hr Raw Data'!Q75&lt;&gt;""),"24 Hour: "&amp;'3 - 24 Hr Raw Data'!Q75,IF(AND('2 - 4 Hr Raw Data'!Q75="",'3 - 24 Hr Raw Data'!Q75=""),"","4 Hour: "&amp;'2 - 4 Hr Raw Data'!Q75&amp;"; 24 Hour: "&amp;'3 - 24 Hr Raw Data'!Q75)))</f>
        <v/>
      </c>
      <c r="V79" s="70" t="b">
        <f t="shared" si="1"/>
        <v>0</v>
      </c>
    </row>
    <row r="80" spans="1:22" s="70" customFormat="1" ht="14" x14ac:dyDescent="0.15">
      <c r="A80" s="338" t="str">
        <f>IF('2 - 4 Hr Raw Data'!O76="","",'2 - 4 Hr Raw Data'!O76)</f>
        <v/>
      </c>
      <c r="B80" s="276"/>
      <c r="C80" s="280" t="str">
        <f>IF(A80="","",'2 - 4 Hr Raw Data'!P76)</f>
        <v/>
      </c>
      <c r="D80" s="138">
        <f>IF(AND('2 - 4 Hr Raw Data'!Q76="",'3 - 24 Hr Raw Data'!Q76=""),'2 - 4 Hr Raw Data'!B76,"")</f>
        <v>0</v>
      </c>
      <c r="E80" s="139">
        <f>IF(AND('2 - 4 Hr Raw Data'!Q76="",'3 - 24 Hr Raw Data'!Q76=""),'2 - 4 Hr Raw Data'!I76,"")</f>
        <v>0</v>
      </c>
      <c r="F80" s="64">
        <f>IF(AND('2 - 4 Hr Raw Data'!Q76="",'3 - 24 Hr Raw Data'!Q76=""),'2 - 4 Hr Raw Data'!J76,"")</f>
        <v>0</v>
      </c>
      <c r="G80" s="64">
        <f>IF(AND('2 - 4 Hr Raw Data'!Q76="",'3 - 24 Hr Raw Data'!Q76=""),'2 - 4 Hr Raw Data'!K76,"")</f>
        <v>0</v>
      </c>
      <c r="H80" s="68">
        <f>IF(AND('2 - 4 Hr Raw Data'!Q76="",'3 - 24 Hr Raw Data'!Q76=""),'2 - 4 Hr Raw Data'!L76,"")</f>
        <v>0</v>
      </c>
      <c r="I80" s="69">
        <f>IF(AND('2 - 4 Hr Raw Data'!Q76="",'3 - 24 Hr Raw Data'!Q76=""),'2 - 4 Hr Raw Data'!M76,"")</f>
        <v>0</v>
      </c>
      <c r="J80" s="235" t="e">
        <f>IF(AND('2 - 4 Hr Raw Data'!Q76="",'3 - 24 Hr Raw Data'!Q76=""),(F80/(E80))*100,"")</f>
        <v>#DIV/0!</v>
      </c>
      <c r="K80" s="65" t="e">
        <f ca="1">IF(AND('2 - 4 Hr Raw Data'!Q76="",'3 - 24 Hr Raw Data'!Q76=""),J80/$J$11,"")</f>
        <v>#DIV/0!</v>
      </c>
      <c r="L80" s="65" t="e">
        <f>IF(AND('2 - 4 Hr Raw Data'!Q76="",'3 - 24 Hr Raw Data'!Q76=""),(G80/(E80))*100,"")</f>
        <v>#DIV/0!</v>
      </c>
      <c r="M80" s="65" t="e">
        <f ca="1">IF(AND('2 - 4 Hr Raw Data'!Q76="",'3 - 24 Hr Raw Data'!Q76=""),L80/$L$11,"")</f>
        <v>#DIV/0!</v>
      </c>
      <c r="N80" s="65" t="e">
        <f ca="1">IF(AND('2 - 4 Hr Raw Data'!Q76="",'3 - 24 Hr Raw Data'!Q76=""),H80/$H$11,"")</f>
        <v>#DIV/0!</v>
      </c>
      <c r="O80" s="65" t="e">
        <f ca="1">IF(AND('2 - 4 Hr Raw Data'!Q76="",'3 - 24 Hr Raw Data'!Q76=""),I80/$I$11,"")</f>
        <v>#DIV/0!</v>
      </c>
      <c r="P80" s="66" t="e">
        <f>IF(AND('2 - 4 Hr Raw Data'!Q76="",'3 - 24 Hr Raw Data'!Q76=""),(E80/D80)*($S$4/1.042)*2,"")</f>
        <v>#DIV/0!</v>
      </c>
      <c r="Q80" s="67" t="e">
        <f>IF(AND('2 - 4 Hr Raw Data'!Q76="",'3 - 24 Hr Raw Data'!Q76=""),LOG(P80/S$6,2),"")</f>
        <v>#DIV/0!</v>
      </c>
      <c r="R80" s="68" t="e">
        <f ca="1">IF(AND('2 - 4 Hr Raw Data'!Q76="",'3 - 24 Hr Raw Data'!Q76=""),(P80/P$11)*100,"")</f>
        <v>#DIV/0!</v>
      </c>
      <c r="S80" s="68" t="e">
        <f ca="1">IF(AND('2 - 4 Hr Raw Data'!Q76="",'3 - 24 Hr Raw Data'!Q76=""),(P80-S$6)/(P$11-S$6)*100,"")</f>
        <v>#DIV/0!</v>
      </c>
      <c r="T80" s="69" t="e">
        <f ca="1">IF(AND('2 - 4 Hr Raw Data'!Q76="",'3 - 24 Hr Raw Data'!Q76=""),(Q80/Q$11)*100,"")</f>
        <v>#DIV/0!</v>
      </c>
      <c r="U80" s="294" t="str">
        <f>IF(AND('2 - 4 Hr Raw Data'!Q76&lt;&gt;"",'3 - 24 Hr Raw Data'!Q76=""),"4 Hour: "&amp;'2 - 4 Hr Raw Data'!Q76,IF(AND('2 - 4 Hr Raw Data'!Q76="",'3 - 24 Hr Raw Data'!Q76&lt;&gt;""),"24 Hour: "&amp;'3 - 24 Hr Raw Data'!Q76,IF(AND('2 - 4 Hr Raw Data'!Q76="",'3 - 24 Hr Raw Data'!Q76=""),"","4 Hour: "&amp;'2 - 4 Hr Raw Data'!Q76&amp;"; 24 Hour: "&amp;'3 - 24 Hr Raw Data'!Q76)))</f>
        <v/>
      </c>
      <c r="V80" s="70" t="b">
        <f t="shared" si="1"/>
        <v>0</v>
      </c>
    </row>
    <row r="81" spans="1:22" s="70" customFormat="1" ht="14" x14ac:dyDescent="0.15">
      <c r="A81" s="338" t="str">
        <f>IF('2 - 4 Hr Raw Data'!O77="","",'2 - 4 Hr Raw Data'!O77)</f>
        <v/>
      </c>
      <c r="B81" s="276"/>
      <c r="C81" s="280" t="str">
        <f>IF(A81="","",'2 - 4 Hr Raw Data'!P77)</f>
        <v/>
      </c>
      <c r="D81" s="138">
        <f>IF(AND('2 - 4 Hr Raw Data'!Q77="",'3 - 24 Hr Raw Data'!Q77=""),'2 - 4 Hr Raw Data'!B77,"")</f>
        <v>0</v>
      </c>
      <c r="E81" s="139">
        <f>IF(AND('2 - 4 Hr Raw Data'!Q77="",'3 - 24 Hr Raw Data'!Q77=""),'2 - 4 Hr Raw Data'!I77,"")</f>
        <v>0</v>
      </c>
      <c r="F81" s="64">
        <f>IF(AND('2 - 4 Hr Raw Data'!Q77="",'3 - 24 Hr Raw Data'!Q77=""),'2 - 4 Hr Raw Data'!J77,"")</f>
        <v>0</v>
      </c>
      <c r="G81" s="64">
        <f>IF(AND('2 - 4 Hr Raw Data'!Q77="",'3 - 24 Hr Raw Data'!Q77=""),'2 - 4 Hr Raw Data'!K77,"")</f>
        <v>0</v>
      </c>
      <c r="H81" s="68">
        <f>IF(AND('2 - 4 Hr Raw Data'!Q77="",'3 - 24 Hr Raw Data'!Q77=""),'2 - 4 Hr Raw Data'!L77,"")</f>
        <v>0</v>
      </c>
      <c r="I81" s="69">
        <f>IF(AND('2 - 4 Hr Raw Data'!Q77="",'3 - 24 Hr Raw Data'!Q77=""),'2 - 4 Hr Raw Data'!M77,"")</f>
        <v>0</v>
      </c>
      <c r="J81" s="235" t="e">
        <f>IF(AND('2 - 4 Hr Raw Data'!Q77="",'3 - 24 Hr Raw Data'!Q77=""),(F81/(E81))*100,"")</f>
        <v>#DIV/0!</v>
      </c>
      <c r="K81" s="65" t="e">
        <f ca="1">IF(AND('2 - 4 Hr Raw Data'!Q77="",'3 - 24 Hr Raw Data'!Q77=""),J81/$J$11,"")</f>
        <v>#DIV/0!</v>
      </c>
      <c r="L81" s="65" t="e">
        <f>IF(AND('2 - 4 Hr Raw Data'!Q77="",'3 - 24 Hr Raw Data'!Q77=""),(G81/(E81))*100,"")</f>
        <v>#DIV/0!</v>
      </c>
      <c r="M81" s="65" t="e">
        <f ca="1">IF(AND('2 - 4 Hr Raw Data'!Q77="",'3 - 24 Hr Raw Data'!Q77=""),L81/$L$11,"")</f>
        <v>#DIV/0!</v>
      </c>
      <c r="N81" s="65" t="e">
        <f ca="1">IF(AND('2 - 4 Hr Raw Data'!Q77="",'3 - 24 Hr Raw Data'!Q77=""),H81/$H$11,"")</f>
        <v>#DIV/0!</v>
      </c>
      <c r="O81" s="65" t="e">
        <f ca="1">IF(AND('2 - 4 Hr Raw Data'!Q77="",'3 - 24 Hr Raw Data'!Q77=""),I81/$I$11,"")</f>
        <v>#DIV/0!</v>
      </c>
      <c r="P81" s="66" t="e">
        <f>IF(AND('2 - 4 Hr Raw Data'!Q77="",'3 - 24 Hr Raw Data'!Q77=""),(E81/D81)*($S$4/1.042)*2,"")</f>
        <v>#DIV/0!</v>
      </c>
      <c r="Q81" s="67" t="e">
        <f>IF(AND('2 - 4 Hr Raw Data'!Q77="",'3 - 24 Hr Raw Data'!Q77=""),LOG(P81/S$6,2),"")</f>
        <v>#DIV/0!</v>
      </c>
      <c r="R81" s="68" t="e">
        <f ca="1">IF(AND('2 - 4 Hr Raw Data'!Q77="",'3 - 24 Hr Raw Data'!Q77=""),(P81/P$11)*100,"")</f>
        <v>#DIV/0!</v>
      </c>
      <c r="S81" s="68" t="e">
        <f ca="1">IF(AND('2 - 4 Hr Raw Data'!Q77="",'3 - 24 Hr Raw Data'!Q77=""),(P81-S$6)/(P$11-S$6)*100,"")</f>
        <v>#DIV/0!</v>
      </c>
      <c r="T81" s="69" t="e">
        <f ca="1">IF(AND('2 - 4 Hr Raw Data'!Q77="",'3 - 24 Hr Raw Data'!Q77=""),(Q81/Q$11)*100,"")</f>
        <v>#DIV/0!</v>
      </c>
      <c r="U81" s="294" t="str">
        <f>IF(AND('2 - 4 Hr Raw Data'!Q77&lt;&gt;"",'3 - 24 Hr Raw Data'!Q77=""),"4 Hour: "&amp;'2 - 4 Hr Raw Data'!Q77,IF(AND('2 - 4 Hr Raw Data'!Q77="",'3 - 24 Hr Raw Data'!Q77&lt;&gt;""),"24 Hour: "&amp;'3 - 24 Hr Raw Data'!Q77,IF(AND('2 - 4 Hr Raw Data'!Q77="",'3 - 24 Hr Raw Data'!Q77=""),"","4 Hour: "&amp;'2 - 4 Hr Raw Data'!Q77&amp;"; 24 Hour: "&amp;'3 - 24 Hr Raw Data'!Q77)))</f>
        <v/>
      </c>
      <c r="V81" s="70" t="b">
        <f t="shared" si="1"/>
        <v>0</v>
      </c>
    </row>
    <row r="82" spans="1:22" s="70" customFormat="1" ht="14" x14ac:dyDescent="0.15">
      <c r="A82" s="338" t="str">
        <f>IF('2 - 4 Hr Raw Data'!O78="","",'2 - 4 Hr Raw Data'!O78)</f>
        <v/>
      </c>
      <c r="B82" s="276"/>
      <c r="C82" s="280" t="str">
        <f>IF(A82="","",'2 - 4 Hr Raw Data'!P78)</f>
        <v/>
      </c>
      <c r="D82" s="138">
        <f>IF(AND('2 - 4 Hr Raw Data'!Q78="",'3 - 24 Hr Raw Data'!Q78=""),'2 - 4 Hr Raw Data'!B78,"")</f>
        <v>0</v>
      </c>
      <c r="E82" s="139">
        <f>IF(AND('2 - 4 Hr Raw Data'!Q78="",'3 - 24 Hr Raw Data'!Q78=""),'2 - 4 Hr Raw Data'!I78,"")</f>
        <v>0</v>
      </c>
      <c r="F82" s="64">
        <f>IF(AND('2 - 4 Hr Raw Data'!Q78="",'3 - 24 Hr Raw Data'!Q78=""),'2 - 4 Hr Raw Data'!J78,"")</f>
        <v>0</v>
      </c>
      <c r="G82" s="64">
        <f>IF(AND('2 - 4 Hr Raw Data'!Q78="",'3 - 24 Hr Raw Data'!Q78=""),'2 - 4 Hr Raw Data'!K78,"")</f>
        <v>0</v>
      </c>
      <c r="H82" s="68">
        <f>IF(AND('2 - 4 Hr Raw Data'!Q78="",'3 - 24 Hr Raw Data'!Q78=""),'2 - 4 Hr Raw Data'!L78,"")</f>
        <v>0</v>
      </c>
      <c r="I82" s="69">
        <f>IF(AND('2 - 4 Hr Raw Data'!Q78="",'3 - 24 Hr Raw Data'!Q78=""),'2 - 4 Hr Raw Data'!M78,"")</f>
        <v>0</v>
      </c>
      <c r="J82" s="235" t="e">
        <f>IF(AND('2 - 4 Hr Raw Data'!Q78="",'3 - 24 Hr Raw Data'!Q78=""),(F82/(E82))*100,"")</f>
        <v>#DIV/0!</v>
      </c>
      <c r="K82" s="65" t="e">
        <f ca="1">IF(AND('2 - 4 Hr Raw Data'!Q78="",'3 - 24 Hr Raw Data'!Q78=""),J82/$J$11,"")</f>
        <v>#DIV/0!</v>
      </c>
      <c r="L82" s="65" t="e">
        <f>IF(AND('2 - 4 Hr Raw Data'!Q78="",'3 - 24 Hr Raw Data'!Q78=""),(G82/(E82))*100,"")</f>
        <v>#DIV/0!</v>
      </c>
      <c r="M82" s="65" t="e">
        <f ca="1">IF(AND('2 - 4 Hr Raw Data'!Q78="",'3 - 24 Hr Raw Data'!Q78=""),L82/$L$11,"")</f>
        <v>#DIV/0!</v>
      </c>
      <c r="N82" s="65" t="e">
        <f ca="1">IF(AND('2 - 4 Hr Raw Data'!Q78="",'3 - 24 Hr Raw Data'!Q78=""),H82/$H$11,"")</f>
        <v>#DIV/0!</v>
      </c>
      <c r="O82" s="65" t="e">
        <f ca="1">IF(AND('2 - 4 Hr Raw Data'!Q78="",'3 - 24 Hr Raw Data'!Q78=""),I82/$I$11,"")</f>
        <v>#DIV/0!</v>
      </c>
      <c r="P82" s="66" t="e">
        <f>IF(AND('2 - 4 Hr Raw Data'!Q78="",'3 - 24 Hr Raw Data'!Q78=""),(E82/D82)*($S$4/1.042)*2,"")</f>
        <v>#DIV/0!</v>
      </c>
      <c r="Q82" s="67" t="e">
        <f>IF(AND('2 - 4 Hr Raw Data'!Q78="",'3 - 24 Hr Raw Data'!Q78=""),LOG(P82/S$6,2),"")</f>
        <v>#DIV/0!</v>
      </c>
      <c r="R82" s="68" t="e">
        <f ca="1">IF(AND('2 - 4 Hr Raw Data'!Q78="",'3 - 24 Hr Raw Data'!Q78=""),(P82/P$11)*100,"")</f>
        <v>#DIV/0!</v>
      </c>
      <c r="S82" s="68" t="e">
        <f ca="1">IF(AND('2 - 4 Hr Raw Data'!Q78="",'3 - 24 Hr Raw Data'!Q78=""),(P82-S$6)/(P$11-S$6)*100,"")</f>
        <v>#DIV/0!</v>
      </c>
      <c r="T82" s="69" t="e">
        <f ca="1">IF(AND('2 - 4 Hr Raw Data'!Q78="",'3 - 24 Hr Raw Data'!Q78=""),(Q82/Q$11)*100,"")</f>
        <v>#DIV/0!</v>
      </c>
      <c r="U82" s="294" t="str">
        <f>IF(AND('2 - 4 Hr Raw Data'!Q78&lt;&gt;"",'3 - 24 Hr Raw Data'!Q78=""),"4 Hour: "&amp;'2 - 4 Hr Raw Data'!Q78,IF(AND('2 - 4 Hr Raw Data'!Q78="",'3 - 24 Hr Raw Data'!Q78&lt;&gt;""),"24 Hour: "&amp;'3 - 24 Hr Raw Data'!Q78,IF(AND('2 - 4 Hr Raw Data'!Q78="",'3 - 24 Hr Raw Data'!Q78=""),"","4 Hour: "&amp;'2 - 4 Hr Raw Data'!Q78&amp;"; 24 Hour: "&amp;'3 - 24 Hr Raw Data'!Q78)))</f>
        <v/>
      </c>
      <c r="V82" s="70" t="b">
        <f t="shared" si="1"/>
        <v>0</v>
      </c>
    </row>
    <row r="83" spans="1:22" s="70" customFormat="1" ht="14" x14ac:dyDescent="0.15">
      <c r="A83" s="338" t="str">
        <f>IF('2 - 4 Hr Raw Data'!O79="","",'2 - 4 Hr Raw Data'!O79)</f>
        <v/>
      </c>
      <c r="B83" s="276"/>
      <c r="C83" s="280" t="str">
        <f>IF(A83="","",'2 - 4 Hr Raw Data'!P79)</f>
        <v/>
      </c>
      <c r="D83" s="138">
        <f>IF(AND('2 - 4 Hr Raw Data'!Q79="",'3 - 24 Hr Raw Data'!Q79=""),'2 - 4 Hr Raw Data'!B79,"")</f>
        <v>0</v>
      </c>
      <c r="E83" s="139">
        <f>IF(AND('2 - 4 Hr Raw Data'!Q79="",'3 - 24 Hr Raw Data'!Q79=""),'2 - 4 Hr Raw Data'!I79,"")</f>
        <v>0</v>
      </c>
      <c r="F83" s="64">
        <f>IF(AND('2 - 4 Hr Raw Data'!Q79="",'3 - 24 Hr Raw Data'!Q79=""),'2 - 4 Hr Raw Data'!J79,"")</f>
        <v>0</v>
      </c>
      <c r="G83" s="64">
        <f>IF(AND('2 - 4 Hr Raw Data'!Q79="",'3 - 24 Hr Raw Data'!Q79=""),'2 - 4 Hr Raw Data'!K79,"")</f>
        <v>0</v>
      </c>
      <c r="H83" s="68">
        <f>IF(AND('2 - 4 Hr Raw Data'!Q79="",'3 - 24 Hr Raw Data'!Q79=""),'2 - 4 Hr Raw Data'!L79,"")</f>
        <v>0</v>
      </c>
      <c r="I83" s="69">
        <f>IF(AND('2 - 4 Hr Raw Data'!Q79="",'3 - 24 Hr Raw Data'!Q79=""),'2 - 4 Hr Raw Data'!M79,"")</f>
        <v>0</v>
      </c>
      <c r="J83" s="235" t="e">
        <f>IF(AND('2 - 4 Hr Raw Data'!Q79="",'3 - 24 Hr Raw Data'!Q79=""),(F83/(E83))*100,"")</f>
        <v>#DIV/0!</v>
      </c>
      <c r="K83" s="65" t="e">
        <f ca="1">IF(AND('2 - 4 Hr Raw Data'!Q79="",'3 - 24 Hr Raw Data'!Q79=""),J83/$J$11,"")</f>
        <v>#DIV/0!</v>
      </c>
      <c r="L83" s="65" t="e">
        <f>IF(AND('2 - 4 Hr Raw Data'!Q79="",'3 - 24 Hr Raw Data'!Q79=""),(G83/(E83))*100,"")</f>
        <v>#DIV/0!</v>
      </c>
      <c r="M83" s="65" t="e">
        <f ca="1">IF(AND('2 - 4 Hr Raw Data'!Q79="",'3 - 24 Hr Raw Data'!Q79=""),L83/$L$11,"")</f>
        <v>#DIV/0!</v>
      </c>
      <c r="N83" s="65" t="e">
        <f ca="1">IF(AND('2 - 4 Hr Raw Data'!Q79="",'3 - 24 Hr Raw Data'!Q79=""),H83/$H$11,"")</f>
        <v>#DIV/0!</v>
      </c>
      <c r="O83" s="65" t="e">
        <f ca="1">IF(AND('2 - 4 Hr Raw Data'!Q79="",'3 - 24 Hr Raw Data'!Q79=""),I83/$I$11,"")</f>
        <v>#DIV/0!</v>
      </c>
      <c r="P83" s="66" t="e">
        <f>IF(AND('2 - 4 Hr Raw Data'!Q79="",'3 - 24 Hr Raw Data'!Q79=""),(E83/D83)*($S$4/1.042)*2,"")</f>
        <v>#DIV/0!</v>
      </c>
      <c r="Q83" s="67" t="e">
        <f>IF(AND('2 - 4 Hr Raw Data'!Q79="",'3 - 24 Hr Raw Data'!Q79=""),LOG(P83/S$6,2),"")</f>
        <v>#DIV/0!</v>
      </c>
      <c r="R83" s="68" t="e">
        <f ca="1">IF(AND('2 - 4 Hr Raw Data'!Q79="",'3 - 24 Hr Raw Data'!Q79=""),(P83/P$11)*100,"")</f>
        <v>#DIV/0!</v>
      </c>
      <c r="S83" s="68" t="e">
        <f ca="1">IF(AND('2 - 4 Hr Raw Data'!Q79="",'3 - 24 Hr Raw Data'!Q79=""),(P83-S$6)/(P$11-S$6)*100,"")</f>
        <v>#DIV/0!</v>
      </c>
      <c r="T83" s="69" t="e">
        <f ca="1">IF(AND('2 - 4 Hr Raw Data'!Q79="",'3 - 24 Hr Raw Data'!Q79=""),(Q83/Q$11)*100,"")</f>
        <v>#DIV/0!</v>
      </c>
      <c r="U83" s="294" t="str">
        <f>IF(AND('2 - 4 Hr Raw Data'!Q79&lt;&gt;"",'3 - 24 Hr Raw Data'!Q79=""),"4 Hour: "&amp;'2 - 4 Hr Raw Data'!Q79,IF(AND('2 - 4 Hr Raw Data'!Q79="",'3 - 24 Hr Raw Data'!Q79&lt;&gt;""),"24 Hour: "&amp;'3 - 24 Hr Raw Data'!Q79,IF(AND('2 - 4 Hr Raw Data'!Q79="",'3 - 24 Hr Raw Data'!Q79=""),"","4 Hour: "&amp;'2 - 4 Hr Raw Data'!Q79&amp;"; 24 Hour: "&amp;'3 - 24 Hr Raw Data'!Q79)))</f>
        <v/>
      </c>
      <c r="V83" s="70" t="b">
        <f t="shared" si="1"/>
        <v>0</v>
      </c>
    </row>
    <row r="84" spans="1:22" s="70" customFormat="1" ht="14" x14ac:dyDescent="0.15">
      <c r="A84" s="338" t="str">
        <f>IF('2 - 4 Hr Raw Data'!O80="","",'2 - 4 Hr Raw Data'!O80)</f>
        <v/>
      </c>
      <c r="B84" s="276"/>
      <c r="C84" s="280" t="str">
        <f>IF(A84="","",'2 - 4 Hr Raw Data'!P80)</f>
        <v/>
      </c>
      <c r="D84" s="138">
        <f>IF(AND('2 - 4 Hr Raw Data'!Q80="",'3 - 24 Hr Raw Data'!Q80=""),'2 - 4 Hr Raw Data'!B80,"")</f>
        <v>0</v>
      </c>
      <c r="E84" s="139">
        <f>IF(AND('2 - 4 Hr Raw Data'!Q80="",'3 - 24 Hr Raw Data'!Q80=""),'2 - 4 Hr Raw Data'!I80,"")</f>
        <v>0</v>
      </c>
      <c r="F84" s="64">
        <f>IF(AND('2 - 4 Hr Raw Data'!Q80="",'3 - 24 Hr Raw Data'!Q80=""),'2 - 4 Hr Raw Data'!J80,"")</f>
        <v>0</v>
      </c>
      <c r="G84" s="64">
        <f>IF(AND('2 - 4 Hr Raw Data'!Q80="",'3 - 24 Hr Raw Data'!Q80=""),'2 - 4 Hr Raw Data'!K80,"")</f>
        <v>0</v>
      </c>
      <c r="H84" s="68">
        <f>IF(AND('2 - 4 Hr Raw Data'!Q80="",'3 - 24 Hr Raw Data'!Q80=""),'2 - 4 Hr Raw Data'!L80,"")</f>
        <v>0</v>
      </c>
      <c r="I84" s="69">
        <f>IF(AND('2 - 4 Hr Raw Data'!Q80="",'3 - 24 Hr Raw Data'!Q80=""),'2 - 4 Hr Raw Data'!M80,"")</f>
        <v>0</v>
      </c>
      <c r="J84" s="235" t="e">
        <f>IF(AND('2 - 4 Hr Raw Data'!Q80="",'3 - 24 Hr Raw Data'!Q80=""),(F84/(E84))*100,"")</f>
        <v>#DIV/0!</v>
      </c>
      <c r="K84" s="65" t="e">
        <f ca="1">IF(AND('2 - 4 Hr Raw Data'!Q80="",'3 - 24 Hr Raw Data'!Q80=""),J84/$J$11,"")</f>
        <v>#DIV/0!</v>
      </c>
      <c r="L84" s="65" t="e">
        <f>IF(AND('2 - 4 Hr Raw Data'!Q80="",'3 - 24 Hr Raw Data'!Q80=""),(G84/(E84))*100,"")</f>
        <v>#DIV/0!</v>
      </c>
      <c r="M84" s="65" t="e">
        <f ca="1">IF(AND('2 - 4 Hr Raw Data'!Q80="",'3 - 24 Hr Raw Data'!Q80=""),L84/$L$11,"")</f>
        <v>#DIV/0!</v>
      </c>
      <c r="N84" s="65" t="e">
        <f ca="1">IF(AND('2 - 4 Hr Raw Data'!Q80="",'3 - 24 Hr Raw Data'!Q80=""),H84/$H$11,"")</f>
        <v>#DIV/0!</v>
      </c>
      <c r="O84" s="65" t="e">
        <f ca="1">IF(AND('2 - 4 Hr Raw Data'!Q80="",'3 - 24 Hr Raw Data'!Q80=""),I84/$I$11,"")</f>
        <v>#DIV/0!</v>
      </c>
      <c r="P84" s="66" t="e">
        <f>IF(AND('2 - 4 Hr Raw Data'!Q80="",'3 - 24 Hr Raw Data'!Q80=""),(E84/D84)*($S$4/1.042)*2,"")</f>
        <v>#DIV/0!</v>
      </c>
      <c r="Q84" s="67" t="e">
        <f>IF(AND('2 - 4 Hr Raw Data'!Q80="",'3 - 24 Hr Raw Data'!Q80=""),LOG(P84/S$6,2),"")</f>
        <v>#DIV/0!</v>
      </c>
      <c r="R84" s="68" t="e">
        <f ca="1">IF(AND('2 - 4 Hr Raw Data'!Q80="",'3 - 24 Hr Raw Data'!Q80=""),(P84/P$11)*100,"")</f>
        <v>#DIV/0!</v>
      </c>
      <c r="S84" s="68" t="e">
        <f ca="1">IF(AND('2 - 4 Hr Raw Data'!Q80="",'3 - 24 Hr Raw Data'!Q80=""),(P84-S$6)/(P$11-S$6)*100,"")</f>
        <v>#DIV/0!</v>
      </c>
      <c r="T84" s="69" t="e">
        <f ca="1">IF(AND('2 - 4 Hr Raw Data'!Q80="",'3 - 24 Hr Raw Data'!Q80=""),(Q84/Q$11)*100,"")</f>
        <v>#DIV/0!</v>
      </c>
      <c r="U84" s="294" t="str">
        <f>IF(AND('2 - 4 Hr Raw Data'!Q80&lt;&gt;"",'3 - 24 Hr Raw Data'!Q80=""),"4 Hour: "&amp;'2 - 4 Hr Raw Data'!Q80,IF(AND('2 - 4 Hr Raw Data'!Q80="",'3 - 24 Hr Raw Data'!Q80&lt;&gt;""),"24 Hour: "&amp;'3 - 24 Hr Raw Data'!Q80,IF(AND('2 - 4 Hr Raw Data'!Q80="",'3 - 24 Hr Raw Data'!Q80=""),"","4 Hour: "&amp;'2 - 4 Hr Raw Data'!Q80&amp;"; 24 Hour: "&amp;'3 - 24 Hr Raw Data'!Q80)))</f>
        <v/>
      </c>
      <c r="V84" s="70" t="b">
        <f t="shared" si="1"/>
        <v>0</v>
      </c>
    </row>
    <row r="85" spans="1:22" s="70" customFormat="1" ht="14" x14ac:dyDescent="0.15">
      <c r="A85" s="338" t="str">
        <f>IF('2 - 4 Hr Raw Data'!O81="","",'2 - 4 Hr Raw Data'!O81)</f>
        <v/>
      </c>
      <c r="B85" s="276"/>
      <c r="C85" s="280" t="str">
        <f>IF(A85="","",'2 - 4 Hr Raw Data'!P81)</f>
        <v/>
      </c>
      <c r="D85" s="138">
        <f>IF(AND('2 - 4 Hr Raw Data'!Q81="",'3 - 24 Hr Raw Data'!Q81=""),'2 - 4 Hr Raw Data'!B81,"")</f>
        <v>0</v>
      </c>
      <c r="E85" s="139">
        <f>IF(AND('2 - 4 Hr Raw Data'!Q81="",'3 - 24 Hr Raw Data'!Q81=""),'2 - 4 Hr Raw Data'!I81,"")</f>
        <v>0</v>
      </c>
      <c r="F85" s="64">
        <f>IF(AND('2 - 4 Hr Raw Data'!Q81="",'3 - 24 Hr Raw Data'!Q81=""),'2 - 4 Hr Raw Data'!J81,"")</f>
        <v>0</v>
      </c>
      <c r="G85" s="64">
        <f>IF(AND('2 - 4 Hr Raw Data'!Q81="",'3 - 24 Hr Raw Data'!Q81=""),'2 - 4 Hr Raw Data'!K81,"")</f>
        <v>0</v>
      </c>
      <c r="H85" s="68">
        <f>IF(AND('2 - 4 Hr Raw Data'!Q81="",'3 - 24 Hr Raw Data'!Q81=""),'2 - 4 Hr Raw Data'!L81,"")</f>
        <v>0</v>
      </c>
      <c r="I85" s="69">
        <f>IF(AND('2 - 4 Hr Raw Data'!Q81="",'3 - 24 Hr Raw Data'!Q81=""),'2 - 4 Hr Raw Data'!M81,"")</f>
        <v>0</v>
      </c>
      <c r="J85" s="235" t="e">
        <f>IF(AND('2 - 4 Hr Raw Data'!Q81="",'3 - 24 Hr Raw Data'!Q81=""),(F85/(E85))*100,"")</f>
        <v>#DIV/0!</v>
      </c>
      <c r="K85" s="65" t="e">
        <f ca="1">IF(AND('2 - 4 Hr Raw Data'!Q81="",'3 - 24 Hr Raw Data'!Q81=""),J85/$J$11,"")</f>
        <v>#DIV/0!</v>
      </c>
      <c r="L85" s="65" t="e">
        <f>IF(AND('2 - 4 Hr Raw Data'!Q81="",'3 - 24 Hr Raw Data'!Q81=""),(G85/(E85))*100,"")</f>
        <v>#DIV/0!</v>
      </c>
      <c r="M85" s="65" t="e">
        <f ca="1">IF(AND('2 - 4 Hr Raw Data'!Q81="",'3 - 24 Hr Raw Data'!Q81=""),L85/$L$11,"")</f>
        <v>#DIV/0!</v>
      </c>
      <c r="N85" s="65" t="e">
        <f ca="1">IF(AND('2 - 4 Hr Raw Data'!Q81="",'3 - 24 Hr Raw Data'!Q81=""),H85/$H$11,"")</f>
        <v>#DIV/0!</v>
      </c>
      <c r="O85" s="65" t="e">
        <f ca="1">IF(AND('2 - 4 Hr Raw Data'!Q81="",'3 - 24 Hr Raw Data'!Q81=""),I85/$I$11,"")</f>
        <v>#DIV/0!</v>
      </c>
      <c r="P85" s="66" t="e">
        <f>IF(AND('2 - 4 Hr Raw Data'!Q81="",'3 - 24 Hr Raw Data'!Q81=""),(E85/D85)*($S$4/1.042)*2,"")</f>
        <v>#DIV/0!</v>
      </c>
      <c r="Q85" s="67" t="e">
        <f>IF(AND('2 - 4 Hr Raw Data'!Q81="",'3 - 24 Hr Raw Data'!Q81=""),LOG(P85/S$6,2),"")</f>
        <v>#DIV/0!</v>
      </c>
      <c r="R85" s="68" t="e">
        <f ca="1">IF(AND('2 - 4 Hr Raw Data'!Q81="",'3 - 24 Hr Raw Data'!Q81=""),(P85/P$11)*100,"")</f>
        <v>#DIV/0!</v>
      </c>
      <c r="S85" s="68" t="e">
        <f ca="1">IF(AND('2 - 4 Hr Raw Data'!Q81="",'3 - 24 Hr Raw Data'!Q81=""),(P85-S$6)/(P$11-S$6)*100,"")</f>
        <v>#DIV/0!</v>
      </c>
      <c r="T85" s="69" t="e">
        <f ca="1">IF(AND('2 - 4 Hr Raw Data'!Q81="",'3 - 24 Hr Raw Data'!Q81=""),(Q85/Q$11)*100,"")</f>
        <v>#DIV/0!</v>
      </c>
      <c r="U85" s="294" t="str">
        <f>IF(AND('2 - 4 Hr Raw Data'!Q81&lt;&gt;"",'3 - 24 Hr Raw Data'!Q81=""),"4 Hour: "&amp;'2 - 4 Hr Raw Data'!Q81,IF(AND('2 - 4 Hr Raw Data'!Q81="",'3 - 24 Hr Raw Data'!Q81&lt;&gt;""),"24 Hour: "&amp;'3 - 24 Hr Raw Data'!Q81,IF(AND('2 - 4 Hr Raw Data'!Q81="",'3 - 24 Hr Raw Data'!Q81=""),"","4 Hour: "&amp;'2 - 4 Hr Raw Data'!Q81&amp;"; 24 Hour: "&amp;'3 - 24 Hr Raw Data'!Q81)))</f>
        <v/>
      </c>
      <c r="V85" s="70" t="b">
        <f t="shared" si="1"/>
        <v>0</v>
      </c>
    </row>
    <row r="86" spans="1:22" s="70" customFormat="1" ht="14" x14ac:dyDescent="0.15">
      <c r="A86" s="338" t="str">
        <f>IF('2 - 4 Hr Raw Data'!O82="","",'2 - 4 Hr Raw Data'!O82)</f>
        <v/>
      </c>
      <c r="B86" s="276"/>
      <c r="C86" s="280" t="str">
        <f>IF(A86="","",'2 - 4 Hr Raw Data'!P82)</f>
        <v/>
      </c>
      <c r="D86" s="138">
        <f>IF(AND('2 - 4 Hr Raw Data'!Q82="",'3 - 24 Hr Raw Data'!Q82=""),'2 - 4 Hr Raw Data'!B82,"")</f>
        <v>0</v>
      </c>
      <c r="E86" s="139">
        <f>IF(AND('2 - 4 Hr Raw Data'!Q82="",'3 - 24 Hr Raw Data'!Q82=""),'2 - 4 Hr Raw Data'!I82,"")</f>
        <v>0</v>
      </c>
      <c r="F86" s="64">
        <f>IF(AND('2 - 4 Hr Raw Data'!Q82="",'3 - 24 Hr Raw Data'!Q82=""),'2 - 4 Hr Raw Data'!J82,"")</f>
        <v>0</v>
      </c>
      <c r="G86" s="64">
        <f>IF(AND('2 - 4 Hr Raw Data'!Q82="",'3 - 24 Hr Raw Data'!Q82=""),'2 - 4 Hr Raw Data'!K82,"")</f>
        <v>0</v>
      </c>
      <c r="H86" s="68">
        <f>IF(AND('2 - 4 Hr Raw Data'!Q82="",'3 - 24 Hr Raw Data'!Q82=""),'2 - 4 Hr Raw Data'!L82,"")</f>
        <v>0</v>
      </c>
      <c r="I86" s="69">
        <f>IF(AND('2 - 4 Hr Raw Data'!Q82="",'3 - 24 Hr Raw Data'!Q82=""),'2 - 4 Hr Raw Data'!M82,"")</f>
        <v>0</v>
      </c>
      <c r="J86" s="235" t="e">
        <f>IF(AND('2 - 4 Hr Raw Data'!Q82="",'3 - 24 Hr Raw Data'!Q82=""),(F86/(E86))*100,"")</f>
        <v>#DIV/0!</v>
      </c>
      <c r="K86" s="65" t="e">
        <f ca="1">IF(AND('2 - 4 Hr Raw Data'!Q82="",'3 - 24 Hr Raw Data'!Q82=""),J86/$J$11,"")</f>
        <v>#DIV/0!</v>
      </c>
      <c r="L86" s="65" t="e">
        <f>IF(AND('2 - 4 Hr Raw Data'!Q82="",'3 - 24 Hr Raw Data'!Q82=""),(G86/(E86))*100,"")</f>
        <v>#DIV/0!</v>
      </c>
      <c r="M86" s="65" t="e">
        <f ca="1">IF(AND('2 - 4 Hr Raw Data'!Q82="",'3 - 24 Hr Raw Data'!Q82=""),L86/$L$11,"")</f>
        <v>#DIV/0!</v>
      </c>
      <c r="N86" s="65" t="e">
        <f ca="1">IF(AND('2 - 4 Hr Raw Data'!Q82="",'3 - 24 Hr Raw Data'!Q82=""),H86/$H$11,"")</f>
        <v>#DIV/0!</v>
      </c>
      <c r="O86" s="65" t="e">
        <f ca="1">IF(AND('2 - 4 Hr Raw Data'!Q82="",'3 - 24 Hr Raw Data'!Q82=""),I86/$I$11,"")</f>
        <v>#DIV/0!</v>
      </c>
      <c r="P86" s="66" t="e">
        <f>IF(AND('2 - 4 Hr Raw Data'!Q82="",'3 - 24 Hr Raw Data'!Q82=""),(E86/D86)*($S$4/1.042)*2,"")</f>
        <v>#DIV/0!</v>
      </c>
      <c r="Q86" s="67" t="e">
        <f>IF(AND('2 - 4 Hr Raw Data'!Q82="",'3 - 24 Hr Raw Data'!Q82=""),LOG(P86/S$6,2),"")</f>
        <v>#DIV/0!</v>
      </c>
      <c r="R86" s="68" t="e">
        <f ca="1">IF(AND('2 - 4 Hr Raw Data'!Q82="",'3 - 24 Hr Raw Data'!Q82=""),(P86/P$11)*100,"")</f>
        <v>#DIV/0!</v>
      </c>
      <c r="S86" s="68" t="e">
        <f ca="1">IF(AND('2 - 4 Hr Raw Data'!Q82="",'3 - 24 Hr Raw Data'!Q82=""),(P86-S$6)/(P$11-S$6)*100,"")</f>
        <v>#DIV/0!</v>
      </c>
      <c r="T86" s="69" t="e">
        <f ca="1">IF(AND('2 - 4 Hr Raw Data'!Q82="",'3 - 24 Hr Raw Data'!Q82=""),(Q86/Q$11)*100,"")</f>
        <v>#DIV/0!</v>
      </c>
      <c r="U86" s="294" t="str">
        <f>IF(AND('2 - 4 Hr Raw Data'!Q82&lt;&gt;"",'3 - 24 Hr Raw Data'!Q82=""),"4 Hour: "&amp;'2 - 4 Hr Raw Data'!Q82,IF(AND('2 - 4 Hr Raw Data'!Q82="",'3 - 24 Hr Raw Data'!Q82&lt;&gt;""),"24 Hour: "&amp;'3 - 24 Hr Raw Data'!Q82,IF(AND('2 - 4 Hr Raw Data'!Q82="",'3 - 24 Hr Raw Data'!Q82=""),"","4 Hour: "&amp;'2 - 4 Hr Raw Data'!Q82&amp;"; 24 Hour: "&amp;'3 - 24 Hr Raw Data'!Q82)))</f>
        <v/>
      </c>
      <c r="V86" s="70" t="b">
        <f t="shared" si="1"/>
        <v>0</v>
      </c>
    </row>
    <row r="87" spans="1:22" s="70" customFormat="1" ht="14" x14ac:dyDescent="0.15">
      <c r="A87" s="338" t="str">
        <f>IF('2 - 4 Hr Raw Data'!O83="","",'2 - 4 Hr Raw Data'!O83)</f>
        <v/>
      </c>
      <c r="B87" s="276"/>
      <c r="C87" s="280" t="str">
        <f>IF(A87="","",'2 - 4 Hr Raw Data'!P83)</f>
        <v/>
      </c>
      <c r="D87" s="138">
        <f>IF(AND('2 - 4 Hr Raw Data'!Q83="",'3 - 24 Hr Raw Data'!Q83=""),'2 - 4 Hr Raw Data'!B83,"")</f>
        <v>0</v>
      </c>
      <c r="E87" s="139">
        <f>IF(AND('2 - 4 Hr Raw Data'!Q83="",'3 - 24 Hr Raw Data'!Q83=""),'2 - 4 Hr Raw Data'!I83,"")</f>
        <v>0</v>
      </c>
      <c r="F87" s="64">
        <f>IF(AND('2 - 4 Hr Raw Data'!Q83="",'3 - 24 Hr Raw Data'!Q83=""),'2 - 4 Hr Raw Data'!J83,"")</f>
        <v>0</v>
      </c>
      <c r="G87" s="64">
        <f>IF(AND('2 - 4 Hr Raw Data'!Q83="",'3 - 24 Hr Raw Data'!Q83=""),'2 - 4 Hr Raw Data'!K83,"")</f>
        <v>0</v>
      </c>
      <c r="H87" s="68">
        <f>IF(AND('2 - 4 Hr Raw Data'!Q83="",'3 - 24 Hr Raw Data'!Q83=""),'2 - 4 Hr Raw Data'!L83,"")</f>
        <v>0</v>
      </c>
      <c r="I87" s="69">
        <f>IF(AND('2 - 4 Hr Raw Data'!Q83="",'3 - 24 Hr Raw Data'!Q83=""),'2 - 4 Hr Raw Data'!M83,"")</f>
        <v>0</v>
      </c>
      <c r="J87" s="235" t="e">
        <f>IF(AND('2 - 4 Hr Raw Data'!Q83="",'3 - 24 Hr Raw Data'!Q83=""),(F87/(E87))*100,"")</f>
        <v>#DIV/0!</v>
      </c>
      <c r="K87" s="65" t="e">
        <f ca="1">IF(AND('2 - 4 Hr Raw Data'!Q83="",'3 - 24 Hr Raw Data'!Q83=""),J87/$J$11,"")</f>
        <v>#DIV/0!</v>
      </c>
      <c r="L87" s="65" t="e">
        <f>IF(AND('2 - 4 Hr Raw Data'!Q83="",'3 - 24 Hr Raw Data'!Q83=""),(G87/(E87))*100,"")</f>
        <v>#DIV/0!</v>
      </c>
      <c r="M87" s="65" t="e">
        <f ca="1">IF(AND('2 - 4 Hr Raw Data'!Q83="",'3 - 24 Hr Raw Data'!Q83=""),L87/$L$11,"")</f>
        <v>#DIV/0!</v>
      </c>
      <c r="N87" s="65" t="e">
        <f ca="1">IF(AND('2 - 4 Hr Raw Data'!Q83="",'3 - 24 Hr Raw Data'!Q83=""),H87/$H$11,"")</f>
        <v>#DIV/0!</v>
      </c>
      <c r="O87" s="65" t="e">
        <f ca="1">IF(AND('2 - 4 Hr Raw Data'!Q83="",'3 - 24 Hr Raw Data'!Q83=""),I87/$I$11,"")</f>
        <v>#DIV/0!</v>
      </c>
      <c r="P87" s="66" t="e">
        <f>IF(AND('2 - 4 Hr Raw Data'!Q83="",'3 - 24 Hr Raw Data'!Q83=""),(E87/D87)*($S$4/1.042)*2,"")</f>
        <v>#DIV/0!</v>
      </c>
      <c r="Q87" s="67" t="e">
        <f>IF(AND('2 - 4 Hr Raw Data'!Q83="",'3 - 24 Hr Raw Data'!Q83=""),LOG(P87/S$6,2),"")</f>
        <v>#DIV/0!</v>
      </c>
      <c r="R87" s="68" t="e">
        <f ca="1">IF(AND('2 - 4 Hr Raw Data'!Q83="",'3 - 24 Hr Raw Data'!Q83=""),(P87/P$11)*100,"")</f>
        <v>#DIV/0!</v>
      </c>
      <c r="S87" s="68" t="e">
        <f ca="1">IF(AND('2 - 4 Hr Raw Data'!Q83="",'3 - 24 Hr Raw Data'!Q83=""),(P87-S$6)/(P$11-S$6)*100,"")</f>
        <v>#DIV/0!</v>
      </c>
      <c r="T87" s="69" t="e">
        <f ca="1">IF(AND('2 - 4 Hr Raw Data'!Q83="",'3 - 24 Hr Raw Data'!Q83=""),(Q87/Q$11)*100,"")</f>
        <v>#DIV/0!</v>
      </c>
      <c r="U87" s="294" t="str">
        <f>IF(AND('2 - 4 Hr Raw Data'!Q83&lt;&gt;"",'3 - 24 Hr Raw Data'!Q83=""),"4 Hour: "&amp;'2 - 4 Hr Raw Data'!Q83,IF(AND('2 - 4 Hr Raw Data'!Q83="",'3 - 24 Hr Raw Data'!Q83&lt;&gt;""),"24 Hour: "&amp;'3 - 24 Hr Raw Data'!Q83,IF(AND('2 - 4 Hr Raw Data'!Q83="",'3 - 24 Hr Raw Data'!Q83=""),"","4 Hour: "&amp;'2 - 4 Hr Raw Data'!Q83&amp;"; 24 Hour: "&amp;'3 - 24 Hr Raw Data'!Q83)))</f>
        <v/>
      </c>
      <c r="V87" s="70" t="b">
        <f t="shared" si="1"/>
        <v>0</v>
      </c>
    </row>
    <row r="88" spans="1:22" s="70" customFormat="1" ht="14" x14ac:dyDescent="0.15">
      <c r="A88" s="338" t="str">
        <f>IF('2 - 4 Hr Raw Data'!O84="","",'2 - 4 Hr Raw Data'!O84)</f>
        <v/>
      </c>
      <c r="B88" s="276"/>
      <c r="C88" s="280" t="str">
        <f>IF(A88="","",'2 - 4 Hr Raw Data'!P84)</f>
        <v/>
      </c>
      <c r="D88" s="138">
        <f>IF(AND('2 - 4 Hr Raw Data'!Q84="",'3 - 24 Hr Raw Data'!Q84=""),'2 - 4 Hr Raw Data'!B84,"")</f>
        <v>0</v>
      </c>
      <c r="E88" s="139">
        <f>IF(AND('2 - 4 Hr Raw Data'!Q84="",'3 - 24 Hr Raw Data'!Q84=""),'2 - 4 Hr Raw Data'!I84,"")</f>
        <v>0</v>
      </c>
      <c r="F88" s="64">
        <f>IF(AND('2 - 4 Hr Raw Data'!Q84="",'3 - 24 Hr Raw Data'!Q84=""),'2 - 4 Hr Raw Data'!J84,"")</f>
        <v>0</v>
      </c>
      <c r="G88" s="64">
        <f>IF(AND('2 - 4 Hr Raw Data'!Q84="",'3 - 24 Hr Raw Data'!Q84=""),'2 - 4 Hr Raw Data'!K84,"")</f>
        <v>0</v>
      </c>
      <c r="H88" s="68">
        <f>IF(AND('2 - 4 Hr Raw Data'!Q84="",'3 - 24 Hr Raw Data'!Q84=""),'2 - 4 Hr Raw Data'!L84,"")</f>
        <v>0</v>
      </c>
      <c r="I88" s="69">
        <f>IF(AND('2 - 4 Hr Raw Data'!Q84="",'3 - 24 Hr Raw Data'!Q84=""),'2 - 4 Hr Raw Data'!M84,"")</f>
        <v>0</v>
      </c>
      <c r="J88" s="235" t="e">
        <f>IF(AND('2 - 4 Hr Raw Data'!Q84="",'3 - 24 Hr Raw Data'!Q84=""),(F88/(E88))*100,"")</f>
        <v>#DIV/0!</v>
      </c>
      <c r="K88" s="65" t="e">
        <f ca="1">IF(AND('2 - 4 Hr Raw Data'!Q84="",'3 - 24 Hr Raw Data'!Q84=""),J88/$J$11,"")</f>
        <v>#DIV/0!</v>
      </c>
      <c r="L88" s="65" t="e">
        <f>IF(AND('2 - 4 Hr Raw Data'!Q84="",'3 - 24 Hr Raw Data'!Q84=""),(G88/(E88))*100,"")</f>
        <v>#DIV/0!</v>
      </c>
      <c r="M88" s="65" t="e">
        <f ca="1">IF(AND('2 - 4 Hr Raw Data'!Q84="",'3 - 24 Hr Raw Data'!Q84=""),L88/$L$11,"")</f>
        <v>#DIV/0!</v>
      </c>
      <c r="N88" s="65" t="e">
        <f ca="1">IF(AND('2 - 4 Hr Raw Data'!Q84="",'3 - 24 Hr Raw Data'!Q84=""),H88/$H$11,"")</f>
        <v>#DIV/0!</v>
      </c>
      <c r="O88" s="65" t="e">
        <f ca="1">IF(AND('2 - 4 Hr Raw Data'!Q84="",'3 - 24 Hr Raw Data'!Q84=""),I88/$I$11,"")</f>
        <v>#DIV/0!</v>
      </c>
      <c r="P88" s="66" t="e">
        <f>IF(AND('2 - 4 Hr Raw Data'!Q84="",'3 - 24 Hr Raw Data'!Q84=""),(E88/D88)*($S$4/1.042)*2,"")</f>
        <v>#DIV/0!</v>
      </c>
      <c r="Q88" s="67" t="e">
        <f>IF(AND('2 - 4 Hr Raw Data'!Q84="",'3 - 24 Hr Raw Data'!Q84=""),LOG(P88/S$6,2),"")</f>
        <v>#DIV/0!</v>
      </c>
      <c r="R88" s="68" t="e">
        <f ca="1">IF(AND('2 - 4 Hr Raw Data'!Q84="",'3 - 24 Hr Raw Data'!Q84=""),(P88/P$11)*100,"")</f>
        <v>#DIV/0!</v>
      </c>
      <c r="S88" s="68" t="e">
        <f ca="1">IF(AND('2 - 4 Hr Raw Data'!Q84="",'3 - 24 Hr Raw Data'!Q84=""),(P88-S$6)/(P$11-S$6)*100,"")</f>
        <v>#DIV/0!</v>
      </c>
      <c r="T88" s="69" t="e">
        <f ca="1">IF(AND('2 - 4 Hr Raw Data'!Q84="",'3 - 24 Hr Raw Data'!Q84=""),(Q88/Q$11)*100,"")</f>
        <v>#DIV/0!</v>
      </c>
      <c r="U88" s="294" t="str">
        <f>IF(AND('2 - 4 Hr Raw Data'!Q84&lt;&gt;"",'3 - 24 Hr Raw Data'!Q84=""),"4 Hour: "&amp;'2 - 4 Hr Raw Data'!Q84,IF(AND('2 - 4 Hr Raw Data'!Q84="",'3 - 24 Hr Raw Data'!Q84&lt;&gt;""),"24 Hour: "&amp;'3 - 24 Hr Raw Data'!Q84,IF(AND('2 - 4 Hr Raw Data'!Q84="",'3 - 24 Hr Raw Data'!Q84=""),"","4 Hour: "&amp;'2 - 4 Hr Raw Data'!Q84&amp;"; 24 Hour: "&amp;'3 - 24 Hr Raw Data'!Q84)))</f>
        <v/>
      </c>
      <c r="V88" s="70" t="b">
        <f t="shared" si="1"/>
        <v>0</v>
      </c>
    </row>
    <row r="89" spans="1:22" s="70" customFormat="1" ht="14" x14ac:dyDescent="0.15">
      <c r="A89" s="338" t="str">
        <f>IF('2 - 4 Hr Raw Data'!O85="","",'2 - 4 Hr Raw Data'!O85)</f>
        <v/>
      </c>
      <c r="B89" s="276"/>
      <c r="C89" s="280" t="str">
        <f>IF(A89="","",'2 - 4 Hr Raw Data'!P85)</f>
        <v/>
      </c>
      <c r="D89" s="138">
        <f>IF(AND('2 - 4 Hr Raw Data'!Q85="",'3 - 24 Hr Raw Data'!Q85=""),'2 - 4 Hr Raw Data'!B85,"")</f>
        <v>0</v>
      </c>
      <c r="E89" s="139">
        <f>IF(AND('2 - 4 Hr Raw Data'!Q85="",'3 - 24 Hr Raw Data'!Q85=""),'2 - 4 Hr Raw Data'!I85,"")</f>
        <v>0</v>
      </c>
      <c r="F89" s="64">
        <f>IF(AND('2 - 4 Hr Raw Data'!Q85="",'3 - 24 Hr Raw Data'!Q85=""),'2 - 4 Hr Raw Data'!J85,"")</f>
        <v>0</v>
      </c>
      <c r="G89" s="64">
        <f>IF(AND('2 - 4 Hr Raw Data'!Q85="",'3 - 24 Hr Raw Data'!Q85=""),'2 - 4 Hr Raw Data'!K85,"")</f>
        <v>0</v>
      </c>
      <c r="H89" s="68">
        <f>IF(AND('2 - 4 Hr Raw Data'!Q85="",'3 - 24 Hr Raw Data'!Q85=""),'2 - 4 Hr Raw Data'!L85,"")</f>
        <v>0</v>
      </c>
      <c r="I89" s="69">
        <f>IF(AND('2 - 4 Hr Raw Data'!Q85="",'3 - 24 Hr Raw Data'!Q85=""),'2 - 4 Hr Raw Data'!M85,"")</f>
        <v>0</v>
      </c>
      <c r="J89" s="235" t="e">
        <f>IF(AND('2 - 4 Hr Raw Data'!Q85="",'3 - 24 Hr Raw Data'!Q85=""),(F89/(E89))*100,"")</f>
        <v>#DIV/0!</v>
      </c>
      <c r="K89" s="65" t="e">
        <f ca="1">IF(AND('2 - 4 Hr Raw Data'!Q85="",'3 - 24 Hr Raw Data'!Q85=""),J89/$J$11,"")</f>
        <v>#DIV/0!</v>
      </c>
      <c r="L89" s="65" t="e">
        <f>IF(AND('2 - 4 Hr Raw Data'!Q85="",'3 - 24 Hr Raw Data'!Q85=""),(G89/(E89))*100,"")</f>
        <v>#DIV/0!</v>
      </c>
      <c r="M89" s="65" t="e">
        <f ca="1">IF(AND('2 - 4 Hr Raw Data'!Q85="",'3 - 24 Hr Raw Data'!Q85=""),L89/$L$11,"")</f>
        <v>#DIV/0!</v>
      </c>
      <c r="N89" s="65" t="e">
        <f ca="1">IF(AND('2 - 4 Hr Raw Data'!Q85="",'3 - 24 Hr Raw Data'!Q85=""),H89/$H$11,"")</f>
        <v>#DIV/0!</v>
      </c>
      <c r="O89" s="65" t="e">
        <f ca="1">IF(AND('2 - 4 Hr Raw Data'!Q85="",'3 - 24 Hr Raw Data'!Q85=""),I89/$I$11,"")</f>
        <v>#DIV/0!</v>
      </c>
      <c r="P89" s="66" t="e">
        <f>IF(AND('2 - 4 Hr Raw Data'!Q85="",'3 - 24 Hr Raw Data'!Q85=""),(E89/D89)*($S$4/1.042)*2,"")</f>
        <v>#DIV/0!</v>
      </c>
      <c r="Q89" s="67" t="e">
        <f>IF(AND('2 - 4 Hr Raw Data'!Q85="",'3 - 24 Hr Raw Data'!Q85=""),LOG(P89/S$6,2),"")</f>
        <v>#DIV/0!</v>
      </c>
      <c r="R89" s="68" t="e">
        <f ca="1">IF(AND('2 - 4 Hr Raw Data'!Q85="",'3 - 24 Hr Raw Data'!Q85=""),(P89/P$11)*100,"")</f>
        <v>#DIV/0!</v>
      </c>
      <c r="S89" s="68" t="e">
        <f ca="1">IF(AND('2 - 4 Hr Raw Data'!Q85="",'3 - 24 Hr Raw Data'!Q85=""),(P89-S$6)/(P$11-S$6)*100,"")</f>
        <v>#DIV/0!</v>
      </c>
      <c r="T89" s="69" t="e">
        <f ca="1">IF(AND('2 - 4 Hr Raw Data'!Q85="",'3 - 24 Hr Raw Data'!Q85=""),(Q89/Q$11)*100,"")</f>
        <v>#DIV/0!</v>
      </c>
      <c r="U89" s="294" t="str">
        <f>IF(AND('2 - 4 Hr Raw Data'!Q85&lt;&gt;"",'3 - 24 Hr Raw Data'!Q85=""),"4 Hour: "&amp;'2 - 4 Hr Raw Data'!Q85,IF(AND('2 - 4 Hr Raw Data'!Q85="",'3 - 24 Hr Raw Data'!Q85&lt;&gt;""),"24 Hour: "&amp;'3 - 24 Hr Raw Data'!Q85,IF(AND('2 - 4 Hr Raw Data'!Q85="",'3 - 24 Hr Raw Data'!Q85=""),"","4 Hour: "&amp;'2 - 4 Hr Raw Data'!Q85&amp;"; 24 Hour: "&amp;'3 - 24 Hr Raw Data'!Q85)))</f>
        <v/>
      </c>
      <c r="V89" s="70" t="b">
        <f t="shared" si="1"/>
        <v>0</v>
      </c>
    </row>
    <row r="90" spans="1:22" s="70" customFormat="1" ht="14" x14ac:dyDescent="0.15">
      <c r="A90" s="338" t="str">
        <f>IF('2 - 4 Hr Raw Data'!O86="","",'2 - 4 Hr Raw Data'!O86)</f>
        <v/>
      </c>
      <c r="B90" s="276"/>
      <c r="C90" s="280" t="str">
        <f>IF(A90="","",'2 - 4 Hr Raw Data'!P86)</f>
        <v/>
      </c>
      <c r="D90" s="138">
        <f>IF(AND('2 - 4 Hr Raw Data'!Q86="",'3 - 24 Hr Raw Data'!Q86=""),'2 - 4 Hr Raw Data'!B86,"")</f>
        <v>0</v>
      </c>
      <c r="E90" s="139">
        <f>IF(AND('2 - 4 Hr Raw Data'!Q86="",'3 - 24 Hr Raw Data'!Q86=""),'2 - 4 Hr Raw Data'!I86,"")</f>
        <v>0</v>
      </c>
      <c r="F90" s="64">
        <f>IF(AND('2 - 4 Hr Raw Data'!Q86="",'3 - 24 Hr Raw Data'!Q86=""),'2 - 4 Hr Raw Data'!J86,"")</f>
        <v>0</v>
      </c>
      <c r="G90" s="64">
        <f>IF(AND('2 - 4 Hr Raw Data'!Q86="",'3 - 24 Hr Raw Data'!Q86=""),'2 - 4 Hr Raw Data'!K86,"")</f>
        <v>0</v>
      </c>
      <c r="H90" s="68">
        <f>IF(AND('2 - 4 Hr Raw Data'!Q86="",'3 - 24 Hr Raw Data'!Q86=""),'2 - 4 Hr Raw Data'!L86,"")</f>
        <v>0</v>
      </c>
      <c r="I90" s="69">
        <f>IF(AND('2 - 4 Hr Raw Data'!Q86="",'3 - 24 Hr Raw Data'!Q86=""),'2 - 4 Hr Raw Data'!M86,"")</f>
        <v>0</v>
      </c>
      <c r="J90" s="235" t="e">
        <f>IF(AND('2 - 4 Hr Raw Data'!Q86="",'3 - 24 Hr Raw Data'!Q86=""),(F90/(E90))*100,"")</f>
        <v>#DIV/0!</v>
      </c>
      <c r="K90" s="65" t="e">
        <f ca="1">IF(AND('2 - 4 Hr Raw Data'!Q86="",'3 - 24 Hr Raw Data'!Q86=""),J90/$J$11,"")</f>
        <v>#DIV/0!</v>
      </c>
      <c r="L90" s="65" t="e">
        <f>IF(AND('2 - 4 Hr Raw Data'!Q86="",'3 - 24 Hr Raw Data'!Q86=""),(G90/(E90))*100,"")</f>
        <v>#DIV/0!</v>
      </c>
      <c r="M90" s="65" t="e">
        <f ca="1">IF(AND('2 - 4 Hr Raw Data'!Q86="",'3 - 24 Hr Raw Data'!Q86=""),L90/$L$11,"")</f>
        <v>#DIV/0!</v>
      </c>
      <c r="N90" s="65" t="e">
        <f ca="1">IF(AND('2 - 4 Hr Raw Data'!Q86="",'3 - 24 Hr Raw Data'!Q86=""),H90/$H$11,"")</f>
        <v>#DIV/0!</v>
      </c>
      <c r="O90" s="65" t="e">
        <f ca="1">IF(AND('2 - 4 Hr Raw Data'!Q86="",'3 - 24 Hr Raw Data'!Q86=""),I90/$I$11,"")</f>
        <v>#DIV/0!</v>
      </c>
      <c r="P90" s="66" t="e">
        <f>IF(AND('2 - 4 Hr Raw Data'!Q86="",'3 - 24 Hr Raw Data'!Q86=""),(E90/D90)*($S$4/1.042)*2,"")</f>
        <v>#DIV/0!</v>
      </c>
      <c r="Q90" s="67" t="e">
        <f>IF(AND('2 - 4 Hr Raw Data'!Q86="",'3 - 24 Hr Raw Data'!Q86=""),LOG(P90/S$6,2),"")</f>
        <v>#DIV/0!</v>
      </c>
      <c r="R90" s="68" t="e">
        <f ca="1">IF(AND('2 - 4 Hr Raw Data'!Q86="",'3 - 24 Hr Raw Data'!Q86=""),(P90/P$11)*100,"")</f>
        <v>#DIV/0!</v>
      </c>
      <c r="S90" s="68" t="e">
        <f ca="1">IF(AND('2 - 4 Hr Raw Data'!Q86="",'3 - 24 Hr Raw Data'!Q86=""),(P90-S$6)/(P$11-S$6)*100,"")</f>
        <v>#DIV/0!</v>
      </c>
      <c r="T90" s="69" t="e">
        <f ca="1">IF(AND('2 - 4 Hr Raw Data'!Q86="",'3 - 24 Hr Raw Data'!Q86=""),(Q90/Q$11)*100,"")</f>
        <v>#DIV/0!</v>
      </c>
      <c r="U90" s="294" t="str">
        <f>IF(AND('2 - 4 Hr Raw Data'!Q86&lt;&gt;"",'3 - 24 Hr Raw Data'!Q86=""),"4 Hour: "&amp;'2 - 4 Hr Raw Data'!Q86,IF(AND('2 - 4 Hr Raw Data'!Q86="",'3 - 24 Hr Raw Data'!Q86&lt;&gt;""),"24 Hour: "&amp;'3 - 24 Hr Raw Data'!Q86,IF(AND('2 - 4 Hr Raw Data'!Q86="",'3 - 24 Hr Raw Data'!Q86=""),"","4 Hour: "&amp;'2 - 4 Hr Raw Data'!Q86&amp;"; 24 Hour: "&amp;'3 - 24 Hr Raw Data'!Q86)))</f>
        <v/>
      </c>
      <c r="V90" s="70" t="b">
        <f t="shared" si="1"/>
        <v>0</v>
      </c>
    </row>
    <row r="91" spans="1:22" s="70" customFormat="1" ht="14" x14ac:dyDescent="0.15">
      <c r="A91" s="338" t="str">
        <f>IF('2 - 4 Hr Raw Data'!O87="","",'2 - 4 Hr Raw Data'!O87)</f>
        <v/>
      </c>
      <c r="B91" s="276"/>
      <c r="C91" s="280" t="str">
        <f>IF(A91="","",'2 - 4 Hr Raw Data'!P87)</f>
        <v/>
      </c>
      <c r="D91" s="138">
        <f>IF(AND('2 - 4 Hr Raw Data'!Q87="",'3 - 24 Hr Raw Data'!Q87=""),'2 - 4 Hr Raw Data'!B87,"")</f>
        <v>0</v>
      </c>
      <c r="E91" s="139">
        <f>IF(AND('2 - 4 Hr Raw Data'!Q87="",'3 - 24 Hr Raw Data'!Q87=""),'2 - 4 Hr Raw Data'!I87,"")</f>
        <v>0</v>
      </c>
      <c r="F91" s="64">
        <f>IF(AND('2 - 4 Hr Raw Data'!Q87="",'3 - 24 Hr Raw Data'!Q87=""),'2 - 4 Hr Raw Data'!J87,"")</f>
        <v>0</v>
      </c>
      <c r="G91" s="64">
        <f>IF(AND('2 - 4 Hr Raw Data'!Q87="",'3 - 24 Hr Raw Data'!Q87=""),'2 - 4 Hr Raw Data'!K87,"")</f>
        <v>0</v>
      </c>
      <c r="H91" s="68">
        <f>IF(AND('2 - 4 Hr Raw Data'!Q87="",'3 - 24 Hr Raw Data'!Q87=""),'2 - 4 Hr Raw Data'!L87,"")</f>
        <v>0</v>
      </c>
      <c r="I91" s="69">
        <f>IF(AND('2 - 4 Hr Raw Data'!Q87="",'3 - 24 Hr Raw Data'!Q87=""),'2 - 4 Hr Raw Data'!M87,"")</f>
        <v>0</v>
      </c>
      <c r="J91" s="235" t="e">
        <f>IF(AND('2 - 4 Hr Raw Data'!Q87="",'3 - 24 Hr Raw Data'!Q87=""),(F91/(E91))*100,"")</f>
        <v>#DIV/0!</v>
      </c>
      <c r="K91" s="65" t="e">
        <f ca="1">IF(AND('2 - 4 Hr Raw Data'!Q87="",'3 - 24 Hr Raw Data'!Q87=""),J91/$J$11,"")</f>
        <v>#DIV/0!</v>
      </c>
      <c r="L91" s="65" t="e">
        <f>IF(AND('2 - 4 Hr Raw Data'!Q87="",'3 - 24 Hr Raw Data'!Q87=""),(G91/(E91))*100,"")</f>
        <v>#DIV/0!</v>
      </c>
      <c r="M91" s="65" t="e">
        <f ca="1">IF(AND('2 - 4 Hr Raw Data'!Q87="",'3 - 24 Hr Raw Data'!Q87=""),L91/$L$11,"")</f>
        <v>#DIV/0!</v>
      </c>
      <c r="N91" s="65" t="e">
        <f ca="1">IF(AND('2 - 4 Hr Raw Data'!Q87="",'3 - 24 Hr Raw Data'!Q87=""),H91/$H$11,"")</f>
        <v>#DIV/0!</v>
      </c>
      <c r="O91" s="65" t="e">
        <f ca="1">IF(AND('2 - 4 Hr Raw Data'!Q87="",'3 - 24 Hr Raw Data'!Q87=""),I91/$I$11,"")</f>
        <v>#DIV/0!</v>
      </c>
      <c r="P91" s="66" t="e">
        <f>IF(AND('2 - 4 Hr Raw Data'!Q87="",'3 - 24 Hr Raw Data'!Q87=""),(E91/D91)*($S$4/1.042)*2,"")</f>
        <v>#DIV/0!</v>
      </c>
      <c r="Q91" s="67" t="e">
        <f>IF(AND('2 - 4 Hr Raw Data'!Q87="",'3 - 24 Hr Raw Data'!Q87=""),LOG(P91/S$6,2),"")</f>
        <v>#DIV/0!</v>
      </c>
      <c r="R91" s="68" t="e">
        <f ca="1">IF(AND('2 - 4 Hr Raw Data'!Q87="",'3 - 24 Hr Raw Data'!Q87=""),(P91/P$11)*100,"")</f>
        <v>#DIV/0!</v>
      </c>
      <c r="S91" s="68" t="e">
        <f ca="1">IF(AND('2 - 4 Hr Raw Data'!Q87="",'3 - 24 Hr Raw Data'!Q87=""),(P91-S$6)/(P$11-S$6)*100,"")</f>
        <v>#DIV/0!</v>
      </c>
      <c r="T91" s="69" t="e">
        <f ca="1">IF(AND('2 - 4 Hr Raw Data'!Q87="",'3 - 24 Hr Raw Data'!Q87=""),(Q91/Q$11)*100,"")</f>
        <v>#DIV/0!</v>
      </c>
      <c r="U91" s="294" t="str">
        <f>IF(AND('2 - 4 Hr Raw Data'!Q87&lt;&gt;"",'3 - 24 Hr Raw Data'!Q87=""),"4 Hour: "&amp;'2 - 4 Hr Raw Data'!Q87,IF(AND('2 - 4 Hr Raw Data'!Q87="",'3 - 24 Hr Raw Data'!Q87&lt;&gt;""),"24 Hour: "&amp;'3 - 24 Hr Raw Data'!Q87,IF(AND('2 - 4 Hr Raw Data'!Q87="",'3 - 24 Hr Raw Data'!Q87=""),"","4 Hour: "&amp;'2 - 4 Hr Raw Data'!Q87&amp;"; 24 Hour: "&amp;'3 - 24 Hr Raw Data'!Q87)))</f>
        <v/>
      </c>
      <c r="V91" s="70" t="b">
        <f t="shared" si="1"/>
        <v>0</v>
      </c>
    </row>
    <row r="92" spans="1:22" s="70" customFormat="1" ht="14" x14ac:dyDescent="0.15">
      <c r="A92" s="338" t="str">
        <f>IF('2 - 4 Hr Raw Data'!O88="","",'2 - 4 Hr Raw Data'!O88)</f>
        <v/>
      </c>
      <c r="B92" s="276"/>
      <c r="C92" s="280" t="str">
        <f>IF(A92="","",'2 - 4 Hr Raw Data'!P88)</f>
        <v/>
      </c>
      <c r="D92" s="138">
        <f>IF(AND('2 - 4 Hr Raw Data'!Q88="",'3 - 24 Hr Raw Data'!Q88=""),'2 - 4 Hr Raw Data'!B88,"")</f>
        <v>0</v>
      </c>
      <c r="E92" s="139">
        <f>IF(AND('2 - 4 Hr Raw Data'!Q88="",'3 - 24 Hr Raw Data'!Q88=""),'2 - 4 Hr Raw Data'!I88,"")</f>
        <v>0</v>
      </c>
      <c r="F92" s="64">
        <f>IF(AND('2 - 4 Hr Raw Data'!Q88="",'3 - 24 Hr Raw Data'!Q88=""),'2 - 4 Hr Raw Data'!J88,"")</f>
        <v>0</v>
      </c>
      <c r="G92" s="64">
        <f>IF(AND('2 - 4 Hr Raw Data'!Q88="",'3 - 24 Hr Raw Data'!Q88=""),'2 - 4 Hr Raw Data'!K88,"")</f>
        <v>0</v>
      </c>
      <c r="H92" s="68">
        <f>IF(AND('2 - 4 Hr Raw Data'!Q88="",'3 - 24 Hr Raw Data'!Q88=""),'2 - 4 Hr Raw Data'!L88,"")</f>
        <v>0</v>
      </c>
      <c r="I92" s="69">
        <f>IF(AND('2 - 4 Hr Raw Data'!Q88="",'3 - 24 Hr Raw Data'!Q88=""),'2 - 4 Hr Raw Data'!M88,"")</f>
        <v>0</v>
      </c>
      <c r="J92" s="235" t="e">
        <f>IF(AND('2 - 4 Hr Raw Data'!Q88="",'3 - 24 Hr Raw Data'!Q88=""),(F92/(E92))*100,"")</f>
        <v>#DIV/0!</v>
      </c>
      <c r="K92" s="65" t="e">
        <f ca="1">IF(AND('2 - 4 Hr Raw Data'!Q88="",'3 - 24 Hr Raw Data'!Q88=""),J92/$J$11,"")</f>
        <v>#DIV/0!</v>
      </c>
      <c r="L92" s="65" t="e">
        <f>IF(AND('2 - 4 Hr Raw Data'!Q88="",'3 - 24 Hr Raw Data'!Q88=""),(G92/(E92))*100,"")</f>
        <v>#DIV/0!</v>
      </c>
      <c r="M92" s="65" t="e">
        <f ca="1">IF(AND('2 - 4 Hr Raw Data'!Q88="",'3 - 24 Hr Raw Data'!Q88=""),L92/$L$11,"")</f>
        <v>#DIV/0!</v>
      </c>
      <c r="N92" s="65" t="e">
        <f ca="1">IF(AND('2 - 4 Hr Raw Data'!Q88="",'3 - 24 Hr Raw Data'!Q88=""),H92/$H$11,"")</f>
        <v>#DIV/0!</v>
      </c>
      <c r="O92" s="65" t="e">
        <f ca="1">IF(AND('2 - 4 Hr Raw Data'!Q88="",'3 - 24 Hr Raw Data'!Q88=""),I92/$I$11,"")</f>
        <v>#DIV/0!</v>
      </c>
      <c r="P92" s="66" t="e">
        <f>IF(AND('2 - 4 Hr Raw Data'!Q88="",'3 - 24 Hr Raw Data'!Q88=""),(E92/D92)*($S$4/1.042)*2,"")</f>
        <v>#DIV/0!</v>
      </c>
      <c r="Q92" s="67" t="e">
        <f>IF(AND('2 - 4 Hr Raw Data'!Q88="",'3 - 24 Hr Raw Data'!Q88=""),LOG(P92/S$6,2),"")</f>
        <v>#DIV/0!</v>
      </c>
      <c r="R92" s="68" t="e">
        <f ca="1">IF(AND('2 - 4 Hr Raw Data'!Q88="",'3 - 24 Hr Raw Data'!Q88=""),(P92/P$11)*100,"")</f>
        <v>#DIV/0!</v>
      </c>
      <c r="S92" s="68" t="e">
        <f ca="1">IF(AND('2 - 4 Hr Raw Data'!Q88="",'3 - 24 Hr Raw Data'!Q88=""),(P92-S$6)/(P$11-S$6)*100,"")</f>
        <v>#DIV/0!</v>
      </c>
      <c r="T92" s="69" t="e">
        <f ca="1">IF(AND('2 - 4 Hr Raw Data'!Q88="",'3 - 24 Hr Raw Data'!Q88=""),(Q92/Q$11)*100,"")</f>
        <v>#DIV/0!</v>
      </c>
      <c r="U92" s="294" t="str">
        <f>IF(AND('2 - 4 Hr Raw Data'!Q88&lt;&gt;"",'3 - 24 Hr Raw Data'!Q88=""),"4 Hour: "&amp;'2 - 4 Hr Raw Data'!Q88,IF(AND('2 - 4 Hr Raw Data'!Q88="",'3 - 24 Hr Raw Data'!Q88&lt;&gt;""),"24 Hour: "&amp;'3 - 24 Hr Raw Data'!Q88,IF(AND('2 - 4 Hr Raw Data'!Q88="",'3 - 24 Hr Raw Data'!Q88=""),"","4 Hour: "&amp;'2 - 4 Hr Raw Data'!Q88&amp;"; 24 Hour: "&amp;'3 - 24 Hr Raw Data'!Q88)))</f>
        <v/>
      </c>
      <c r="V92" s="70" t="b">
        <f t="shared" si="1"/>
        <v>0</v>
      </c>
    </row>
    <row r="93" spans="1:22" s="70" customFormat="1" ht="14" x14ac:dyDescent="0.15">
      <c r="A93" s="338" t="str">
        <f>IF('2 - 4 Hr Raw Data'!O89="","",'2 - 4 Hr Raw Data'!O89)</f>
        <v/>
      </c>
      <c r="B93" s="276"/>
      <c r="C93" s="280" t="str">
        <f>IF(A93="","",'2 - 4 Hr Raw Data'!P89)</f>
        <v/>
      </c>
      <c r="D93" s="138">
        <f>IF(AND('2 - 4 Hr Raw Data'!Q89="",'3 - 24 Hr Raw Data'!Q89=""),'2 - 4 Hr Raw Data'!B89,"")</f>
        <v>0</v>
      </c>
      <c r="E93" s="139">
        <f>IF(AND('2 - 4 Hr Raw Data'!Q89="",'3 - 24 Hr Raw Data'!Q89=""),'2 - 4 Hr Raw Data'!I89,"")</f>
        <v>0</v>
      </c>
      <c r="F93" s="64">
        <f>IF(AND('2 - 4 Hr Raw Data'!Q89="",'3 - 24 Hr Raw Data'!Q89=""),'2 - 4 Hr Raw Data'!J89,"")</f>
        <v>0</v>
      </c>
      <c r="G93" s="64">
        <f>IF(AND('2 - 4 Hr Raw Data'!Q89="",'3 - 24 Hr Raw Data'!Q89=""),'2 - 4 Hr Raw Data'!K89,"")</f>
        <v>0</v>
      </c>
      <c r="H93" s="68">
        <f>IF(AND('2 - 4 Hr Raw Data'!Q89="",'3 - 24 Hr Raw Data'!Q89=""),'2 - 4 Hr Raw Data'!L89,"")</f>
        <v>0</v>
      </c>
      <c r="I93" s="69">
        <f>IF(AND('2 - 4 Hr Raw Data'!Q89="",'3 - 24 Hr Raw Data'!Q89=""),'2 - 4 Hr Raw Data'!M89,"")</f>
        <v>0</v>
      </c>
      <c r="J93" s="235" t="e">
        <f>IF(AND('2 - 4 Hr Raw Data'!Q89="",'3 - 24 Hr Raw Data'!Q89=""),(F93/(E93))*100,"")</f>
        <v>#DIV/0!</v>
      </c>
      <c r="K93" s="65" t="e">
        <f ca="1">IF(AND('2 - 4 Hr Raw Data'!Q89="",'3 - 24 Hr Raw Data'!Q89=""),J93/$J$11,"")</f>
        <v>#DIV/0!</v>
      </c>
      <c r="L93" s="65" t="e">
        <f>IF(AND('2 - 4 Hr Raw Data'!Q89="",'3 - 24 Hr Raw Data'!Q89=""),(G93/(E93))*100,"")</f>
        <v>#DIV/0!</v>
      </c>
      <c r="M93" s="65" t="e">
        <f ca="1">IF(AND('2 - 4 Hr Raw Data'!Q89="",'3 - 24 Hr Raw Data'!Q89=""),L93/$L$11,"")</f>
        <v>#DIV/0!</v>
      </c>
      <c r="N93" s="65" t="e">
        <f ca="1">IF(AND('2 - 4 Hr Raw Data'!Q89="",'3 - 24 Hr Raw Data'!Q89=""),H93/$H$11,"")</f>
        <v>#DIV/0!</v>
      </c>
      <c r="O93" s="65" t="e">
        <f ca="1">IF(AND('2 - 4 Hr Raw Data'!Q89="",'3 - 24 Hr Raw Data'!Q89=""),I93/$I$11,"")</f>
        <v>#DIV/0!</v>
      </c>
      <c r="P93" s="66" t="e">
        <f>IF(AND('2 - 4 Hr Raw Data'!Q89="",'3 - 24 Hr Raw Data'!Q89=""),(E93/D93)*($S$4/1.042)*2,"")</f>
        <v>#DIV/0!</v>
      </c>
      <c r="Q93" s="67" t="e">
        <f>IF(AND('2 - 4 Hr Raw Data'!Q89="",'3 - 24 Hr Raw Data'!Q89=""),LOG(P93/S$6,2),"")</f>
        <v>#DIV/0!</v>
      </c>
      <c r="R93" s="68" t="e">
        <f ca="1">IF(AND('2 - 4 Hr Raw Data'!Q89="",'3 - 24 Hr Raw Data'!Q89=""),(P93/P$11)*100,"")</f>
        <v>#DIV/0!</v>
      </c>
      <c r="S93" s="68" t="e">
        <f ca="1">IF(AND('2 - 4 Hr Raw Data'!Q89="",'3 - 24 Hr Raw Data'!Q89=""),(P93-S$6)/(P$11-S$6)*100,"")</f>
        <v>#DIV/0!</v>
      </c>
      <c r="T93" s="69" t="e">
        <f ca="1">IF(AND('2 - 4 Hr Raw Data'!Q89="",'3 - 24 Hr Raw Data'!Q89=""),(Q93/Q$11)*100,"")</f>
        <v>#DIV/0!</v>
      </c>
      <c r="U93" s="294" t="str">
        <f>IF(AND('2 - 4 Hr Raw Data'!Q89&lt;&gt;"",'3 - 24 Hr Raw Data'!Q89=""),"4 Hour: "&amp;'2 - 4 Hr Raw Data'!Q89,IF(AND('2 - 4 Hr Raw Data'!Q89="",'3 - 24 Hr Raw Data'!Q89&lt;&gt;""),"24 Hour: "&amp;'3 - 24 Hr Raw Data'!Q89,IF(AND('2 - 4 Hr Raw Data'!Q89="",'3 - 24 Hr Raw Data'!Q89=""),"","4 Hour: "&amp;'2 - 4 Hr Raw Data'!Q89&amp;"; 24 Hour: "&amp;'3 - 24 Hr Raw Data'!Q89)))</f>
        <v/>
      </c>
      <c r="V93" s="70" t="b">
        <f t="shared" si="1"/>
        <v>0</v>
      </c>
    </row>
    <row r="94" spans="1:22" s="70" customFormat="1" ht="14" x14ac:dyDescent="0.15">
      <c r="A94" s="338" t="str">
        <f>IF('2 - 4 Hr Raw Data'!O90="","",'2 - 4 Hr Raw Data'!O90)</f>
        <v/>
      </c>
      <c r="B94" s="276"/>
      <c r="C94" s="280" t="str">
        <f>IF(A94="","",'2 - 4 Hr Raw Data'!P90)</f>
        <v/>
      </c>
      <c r="D94" s="138">
        <f>IF(AND('2 - 4 Hr Raw Data'!Q90="",'3 - 24 Hr Raw Data'!Q90=""),'2 - 4 Hr Raw Data'!B90,"")</f>
        <v>0</v>
      </c>
      <c r="E94" s="139">
        <f>IF(AND('2 - 4 Hr Raw Data'!Q90="",'3 - 24 Hr Raw Data'!Q90=""),'2 - 4 Hr Raw Data'!I90,"")</f>
        <v>0</v>
      </c>
      <c r="F94" s="64">
        <f>IF(AND('2 - 4 Hr Raw Data'!Q90="",'3 - 24 Hr Raw Data'!Q90=""),'2 - 4 Hr Raw Data'!J90,"")</f>
        <v>0</v>
      </c>
      <c r="G94" s="64">
        <f>IF(AND('2 - 4 Hr Raw Data'!Q90="",'3 - 24 Hr Raw Data'!Q90=""),'2 - 4 Hr Raw Data'!K90,"")</f>
        <v>0</v>
      </c>
      <c r="H94" s="68">
        <f>IF(AND('2 - 4 Hr Raw Data'!Q90="",'3 - 24 Hr Raw Data'!Q90=""),'2 - 4 Hr Raw Data'!L90,"")</f>
        <v>0</v>
      </c>
      <c r="I94" s="69">
        <f>IF(AND('2 - 4 Hr Raw Data'!Q90="",'3 - 24 Hr Raw Data'!Q90=""),'2 - 4 Hr Raw Data'!M90,"")</f>
        <v>0</v>
      </c>
      <c r="J94" s="235" t="e">
        <f>IF(AND('2 - 4 Hr Raw Data'!Q90="",'3 - 24 Hr Raw Data'!Q90=""),(F94/(E94))*100,"")</f>
        <v>#DIV/0!</v>
      </c>
      <c r="K94" s="65" t="e">
        <f ca="1">IF(AND('2 - 4 Hr Raw Data'!Q90="",'3 - 24 Hr Raw Data'!Q90=""),J94/$J$11,"")</f>
        <v>#DIV/0!</v>
      </c>
      <c r="L94" s="65" t="e">
        <f>IF(AND('2 - 4 Hr Raw Data'!Q90="",'3 - 24 Hr Raw Data'!Q90=""),(G94/(E94))*100,"")</f>
        <v>#DIV/0!</v>
      </c>
      <c r="M94" s="65" t="e">
        <f ca="1">IF(AND('2 - 4 Hr Raw Data'!Q90="",'3 - 24 Hr Raw Data'!Q90=""),L94/$L$11,"")</f>
        <v>#DIV/0!</v>
      </c>
      <c r="N94" s="65" t="e">
        <f ca="1">IF(AND('2 - 4 Hr Raw Data'!Q90="",'3 - 24 Hr Raw Data'!Q90=""),H94/$H$11,"")</f>
        <v>#DIV/0!</v>
      </c>
      <c r="O94" s="65" t="e">
        <f ca="1">IF(AND('2 - 4 Hr Raw Data'!Q90="",'3 - 24 Hr Raw Data'!Q90=""),I94/$I$11,"")</f>
        <v>#DIV/0!</v>
      </c>
      <c r="P94" s="66" t="e">
        <f>IF(AND('2 - 4 Hr Raw Data'!Q90="",'3 - 24 Hr Raw Data'!Q90=""),(E94/D94)*($S$4/1.042)*2,"")</f>
        <v>#DIV/0!</v>
      </c>
      <c r="Q94" s="67" t="e">
        <f>IF(AND('2 - 4 Hr Raw Data'!Q90="",'3 - 24 Hr Raw Data'!Q90=""),LOG(P94/S$6,2),"")</f>
        <v>#DIV/0!</v>
      </c>
      <c r="R94" s="68" t="e">
        <f ca="1">IF(AND('2 - 4 Hr Raw Data'!Q90="",'3 - 24 Hr Raw Data'!Q90=""),(P94/P$11)*100,"")</f>
        <v>#DIV/0!</v>
      </c>
      <c r="S94" s="68" t="e">
        <f ca="1">IF(AND('2 - 4 Hr Raw Data'!Q90="",'3 - 24 Hr Raw Data'!Q90=""),(P94-S$6)/(P$11-S$6)*100,"")</f>
        <v>#DIV/0!</v>
      </c>
      <c r="T94" s="69" t="e">
        <f ca="1">IF(AND('2 - 4 Hr Raw Data'!Q90="",'3 - 24 Hr Raw Data'!Q90=""),(Q94/Q$11)*100,"")</f>
        <v>#DIV/0!</v>
      </c>
      <c r="U94" s="294" t="str">
        <f>IF(AND('2 - 4 Hr Raw Data'!Q90&lt;&gt;"",'3 - 24 Hr Raw Data'!Q90=""),"4 Hour: "&amp;'2 - 4 Hr Raw Data'!Q90,IF(AND('2 - 4 Hr Raw Data'!Q90="",'3 - 24 Hr Raw Data'!Q90&lt;&gt;""),"24 Hour: "&amp;'3 - 24 Hr Raw Data'!Q90,IF(AND('2 - 4 Hr Raw Data'!Q90="",'3 - 24 Hr Raw Data'!Q90=""),"","4 Hour: "&amp;'2 - 4 Hr Raw Data'!Q90&amp;"; 24 Hour: "&amp;'3 - 24 Hr Raw Data'!Q90)))</f>
        <v/>
      </c>
      <c r="V94" s="70" t="b">
        <f t="shared" si="1"/>
        <v>0</v>
      </c>
    </row>
    <row r="95" spans="1:22" s="70" customFormat="1" ht="14" x14ac:dyDescent="0.15">
      <c r="A95" s="338" t="str">
        <f>IF('2 - 4 Hr Raw Data'!O91="","",'2 - 4 Hr Raw Data'!O91)</f>
        <v/>
      </c>
      <c r="B95" s="276"/>
      <c r="C95" s="280" t="str">
        <f>IF(A95="","",'2 - 4 Hr Raw Data'!P91)</f>
        <v/>
      </c>
      <c r="D95" s="138">
        <f>IF(AND('2 - 4 Hr Raw Data'!Q91="",'3 - 24 Hr Raw Data'!Q91=""),'2 - 4 Hr Raw Data'!B91,"")</f>
        <v>0</v>
      </c>
      <c r="E95" s="139">
        <f>IF(AND('2 - 4 Hr Raw Data'!Q91="",'3 - 24 Hr Raw Data'!Q91=""),'2 - 4 Hr Raw Data'!I91,"")</f>
        <v>0</v>
      </c>
      <c r="F95" s="64">
        <f>IF(AND('2 - 4 Hr Raw Data'!Q91="",'3 - 24 Hr Raw Data'!Q91=""),'2 - 4 Hr Raw Data'!J91,"")</f>
        <v>0</v>
      </c>
      <c r="G95" s="64">
        <f>IF(AND('2 - 4 Hr Raw Data'!Q91="",'3 - 24 Hr Raw Data'!Q91=""),'2 - 4 Hr Raw Data'!K91,"")</f>
        <v>0</v>
      </c>
      <c r="H95" s="68">
        <f>IF(AND('2 - 4 Hr Raw Data'!Q91="",'3 - 24 Hr Raw Data'!Q91=""),'2 - 4 Hr Raw Data'!L91,"")</f>
        <v>0</v>
      </c>
      <c r="I95" s="69">
        <f>IF(AND('2 - 4 Hr Raw Data'!Q91="",'3 - 24 Hr Raw Data'!Q91=""),'2 - 4 Hr Raw Data'!M91,"")</f>
        <v>0</v>
      </c>
      <c r="J95" s="235" t="e">
        <f>IF(AND('2 - 4 Hr Raw Data'!Q91="",'3 - 24 Hr Raw Data'!Q91=""),(F95/(E95))*100,"")</f>
        <v>#DIV/0!</v>
      </c>
      <c r="K95" s="65" t="e">
        <f ca="1">IF(AND('2 - 4 Hr Raw Data'!Q91="",'3 - 24 Hr Raw Data'!Q91=""),J95/$J$11,"")</f>
        <v>#DIV/0!</v>
      </c>
      <c r="L95" s="65" t="e">
        <f>IF(AND('2 - 4 Hr Raw Data'!Q91="",'3 - 24 Hr Raw Data'!Q91=""),(G95/(E95))*100,"")</f>
        <v>#DIV/0!</v>
      </c>
      <c r="M95" s="65" t="e">
        <f ca="1">IF(AND('2 - 4 Hr Raw Data'!Q91="",'3 - 24 Hr Raw Data'!Q91=""),L95/$L$11,"")</f>
        <v>#DIV/0!</v>
      </c>
      <c r="N95" s="65" t="e">
        <f ca="1">IF(AND('2 - 4 Hr Raw Data'!Q91="",'3 - 24 Hr Raw Data'!Q91=""),H95/$H$11,"")</f>
        <v>#DIV/0!</v>
      </c>
      <c r="O95" s="65" t="e">
        <f ca="1">IF(AND('2 - 4 Hr Raw Data'!Q91="",'3 - 24 Hr Raw Data'!Q91=""),I95/$I$11,"")</f>
        <v>#DIV/0!</v>
      </c>
      <c r="P95" s="66" t="e">
        <f>IF(AND('2 - 4 Hr Raw Data'!Q91="",'3 - 24 Hr Raw Data'!Q91=""),(E95/D95)*($S$4/1.042)*2,"")</f>
        <v>#DIV/0!</v>
      </c>
      <c r="Q95" s="67" t="e">
        <f>IF(AND('2 - 4 Hr Raw Data'!Q91="",'3 - 24 Hr Raw Data'!Q91=""),LOG(P95/S$6,2),"")</f>
        <v>#DIV/0!</v>
      </c>
      <c r="R95" s="68" t="e">
        <f ca="1">IF(AND('2 - 4 Hr Raw Data'!Q91="",'3 - 24 Hr Raw Data'!Q91=""),(P95/P$11)*100,"")</f>
        <v>#DIV/0!</v>
      </c>
      <c r="S95" s="68" t="e">
        <f ca="1">IF(AND('2 - 4 Hr Raw Data'!Q91="",'3 - 24 Hr Raw Data'!Q91=""),(P95-S$6)/(P$11-S$6)*100,"")</f>
        <v>#DIV/0!</v>
      </c>
      <c r="T95" s="69" t="e">
        <f ca="1">IF(AND('2 - 4 Hr Raw Data'!Q91="",'3 - 24 Hr Raw Data'!Q91=""),(Q95/Q$11)*100,"")</f>
        <v>#DIV/0!</v>
      </c>
      <c r="U95" s="294" t="str">
        <f>IF(AND('2 - 4 Hr Raw Data'!Q91&lt;&gt;"",'3 - 24 Hr Raw Data'!Q91=""),"4 Hour: "&amp;'2 - 4 Hr Raw Data'!Q91,IF(AND('2 - 4 Hr Raw Data'!Q91="",'3 - 24 Hr Raw Data'!Q91&lt;&gt;""),"24 Hour: "&amp;'3 - 24 Hr Raw Data'!Q91,IF(AND('2 - 4 Hr Raw Data'!Q91="",'3 - 24 Hr Raw Data'!Q91=""),"","4 Hour: "&amp;'2 - 4 Hr Raw Data'!Q91&amp;"; 24 Hour: "&amp;'3 - 24 Hr Raw Data'!Q91)))</f>
        <v/>
      </c>
      <c r="V95" s="70" t="b">
        <f t="shared" si="1"/>
        <v>0</v>
      </c>
    </row>
    <row r="96" spans="1:22" s="70" customFormat="1" ht="14" x14ac:dyDescent="0.15">
      <c r="A96" s="338" t="str">
        <f>IF('2 - 4 Hr Raw Data'!O92="","",'2 - 4 Hr Raw Data'!O92)</f>
        <v/>
      </c>
      <c r="B96" s="276"/>
      <c r="C96" s="280" t="str">
        <f>IF(A96="","",'2 - 4 Hr Raw Data'!P92)</f>
        <v/>
      </c>
      <c r="D96" s="138">
        <f>IF(AND('2 - 4 Hr Raw Data'!Q92="",'3 - 24 Hr Raw Data'!Q92=""),'2 - 4 Hr Raw Data'!B92,"")</f>
        <v>0</v>
      </c>
      <c r="E96" s="139">
        <f>IF(AND('2 - 4 Hr Raw Data'!Q92="",'3 - 24 Hr Raw Data'!Q92=""),'2 - 4 Hr Raw Data'!I92,"")</f>
        <v>0</v>
      </c>
      <c r="F96" s="64">
        <f>IF(AND('2 - 4 Hr Raw Data'!Q92="",'3 - 24 Hr Raw Data'!Q92=""),'2 - 4 Hr Raw Data'!J92,"")</f>
        <v>0</v>
      </c>
      <c r="G96" s="64">
        <f>IF(AND('2 - 4 Hr Raw Data'!Q92="",'3 - 24 Hr Raw Data'!Q92=""),'2 - 4 Hr Raw Data'!K92,"")</f>
        <v>0</v>
      </c>
      <c r="H96" s="68">
        <f>IF(AND('2 - 4 Hr Raw Data'!Q92="",'3 - 24 Hr Raw Data'!Q92=""),'2 - 4 Hr Raw Data'!L92,"")</f>
        <v>0</v>
      </c>
      <c r="I96" s="69">
        <f>IF(AND('2 - 4 Hr Raw Data'!Q92="",'3 - 24 Hr Raw Data'!Q92=""),'2 - 4 Hr Raw Data'!M92,"")</f>
        <v>0</v>
      </c>
      <c r="J96" s="235" t="e">
        <f>IF(AND('2 - 4 Hr Raw Data'!Q92="",'3 - 24 Hr Raw Data'!Q92=""),(F96/(E96))*100,"")</f>
        <v>#DIV/0!</v>
      </c>
      <c r="K96" s="65" t="e">
        <f ca="1">IF(AND('2 - 4 Hr Raw Data'!Q92="",'3 - 24 Hr Raw Data'!Q92=""),J96/$J$11,"")</f>
        <v>#DIV/0!</v>
      </c>
      <c r="L96" s="65" t="e">
        <f>IF(AND('2 - 4 Hr Raw Data'!Q92="",'3 - 24 Hr Raw Data'!Q92=""),(G96/(E96))*100,"")</f>
        <v>#DIV/0!</v>
      </c>
      <c r="M96" s="65" t="e">
        <f ca="1">IF(AND('2 - 4 Hr Raw Data'!Q92="",'3 - 24 Hr Raw Data'!Q92=""),L96/$L$11,"")</f>
        <v>#DIV/0!</v>
      </c>
      <c r="N96" s="65" t="e">
        <f ca="1">IF(AND('2 - 4 Hr Raw Data'!Q92="",'3 - 24 Hr Raw Data'!Q92=""),H96/$H$11,"")</f>
        <v>#DIV/0!</v>
      </c>
      <c r="O96" s="65" t="e">
        <f ca="1">IF(AND('2 - 4 Hr Raw Data'!Q92="",'3 - 24 Hr Raw Data'!Q92=""),I96/$I$11,"")</f>
        <v>#DIV/0!</v>
      </c>
      <c r="P96" s="66" t="e">
        <f>IF(AND('2 - 4 Hr Raw Data'!Q92="",'3 - 24 Hr Raw Data'!Q92=""),(E96/D96)*($S$4/1.042)*2,"")</f>
        <v>#DIV/0!</v>
      </c>
      <c r="Q96" s="67" t="e">
        <f>IF(AND('2 - 4 Hr Raw Data'!Q92="",'3 - 24 Hr Raw Data'!Q92=""),LOG(P96/S$6,2),"")</f>
        <v>#DIV/0!</v>
      </c>
      <c r="R96" s="68" t="e">
        <f ca="1">IF(AND('2 - 4 Hr Raw Data'!Q92="",'3 - 24 Hr Raw Data'!Q92=""),(P96/P$11)*100,"")</f>
        <v>#DIV/0!</v>
      </c>
      <c r="S96" s="68" t="e">
        <f ca="1">IF(AND('2 - 4 Hr Raw Data'!Q92="",'3 - 24 Hr Raw Data'!Q92=""),(P96-S$6)/(P$11-S$6)*100,"")</f>
        <v>#DIV/0!</v>
      </c>
      <c r="T96" s="69" t="e">
        <f ca="1">IF(AND('2 - 4 Hr Raw Data'!Q92="",'3 - 24 Hr Raw Data'!Q92=""),(Q96/Q$11)*100,"")</f>
        <v>#DIV/0!</v>
      </c>
      <c r="U96" s="294" t="str">
        <f>IF(AND('2 - 4 Hr Raw Data'!Q92&lt;&gt;"",'3 - 24 Hr Raw Data'!Q92=""),"4 Hour: "&amp;'2 - 4 Hr Raw Data'!Q92,IF(AND('2 - 4 Hr Raw Data'!Q92="",'3 - 24 Hr Raw Data'!Q92&lt;&gt;""),"24 Hour: "&amp;'3 - 24 Hr Raw Data'!Q92,IF(AND('2 - 4 Hr Raw Data'!Q92="",'3 - 24 Hr Raw Data'!Q92=""),"","4 Hour: "&amp;'2 - 4 Hr Raw Data'!Q92&amp;"; 24 Hour: "&amp;'3 - 24 Hr Raw Data'!Q92)))</f>
        <v/>
      </c>
      <c r="V96" s="70" t="b">
        <f t="shared" si="1"/>
        <v>0</v>
      </c>
    </row>
    <row r="97" spans="1:22" s="70" customFormat="1" ht="14" x14ac:dyDescent="0.15">
      <c r="A97" s="338" t="str">
        <f>IF('2 - 4 Hr Raw Data'!O93="","",'2 - 4 Hr Raw Data'!O93)</f>
        <v/>
      </c>
      <c r="B97" s="276"/>
      <c r="C97" s="280" t="str">
        <f>IF(A97="","",'2 - 4 Hr Raw Data'!P93)</f>
        <v/>
      </c>
      <c r="D97" s="138">
        <f>IF(AND('2 - 4 Hr Raw Data'!Q93="",'3 - 24 Hr Raw Data'!Q93=""),'2 - 4 Hr Raw Data'!B93,"")</f>
        <v>0</v>
      </c>
      <c r="E97" s="139">
        <f>IF(AND('2 - 4 Hr Raw Data'!Q93="",'3 - 24 Hr Raw Data'!Q93=""),'2 - 4 Hr Raw Data'!I93,"")</f>
        <v>0</v>
      </c>
      <c r="F97" s="64">
        <f>IF(AND('2 - 4 Hr Raw Data'!Q93="",'3 - 24 Hr Raw Data'!Q93=""),'2 - 4 Hr Raw Data'!J93,"")</f>
        <v>0</v>
      </c>
      <c r="G97" s="64">
        <f>IF(AND('2 - 4 Hr Raw Data'!Q93="",'3 - 24 Hr Raw Data'!Q93=""),'2 - 4 Hr Raw Data'!K93,"")</f>
        <v>0</v>
      </c>
      <c r="H97" s="68">
        <f>IF(AND('2 - 4 Hr Raw Data'!Q93="",'3 - 24 Hr Raw Data'!Q93=""),'2 - 4 Hr Raw Data'!L93,"")</f>
        <v>0</v>
      </c>
      <c r="I97" s="69">
        <f>IF(AND('2 - 4 Hr Raw Data'!Q93="",'3 - 24 Hr Raw Data'!Q93=""),'2 - 4 Hr Raw Data'!M93,"")</f>
        <v>0</v>
      </c>
      <c r="J97" s="235" t="e">
        <f>IF(AND('2 - 4 Hr Raw Data'!Q93="",'3 - 24 Hr Raw Data'!Q93=""),(F97/(E97))*100,"")</f>
        <v>#DIV/0!</v>
      </c>
      <c r="K97" s="65" t="e">
        <f ca="1">IF(AND('2 - 4 Hr Raw Data'!Q93="",'3 - 24 Hr Raw Data'!Q93=""),J97/$J$11,"")</f>
        <v>#DIV/0!</v>
      </c>
      <c r="L97" s="65" t="e">
        <f>IF(AND('2 - 4 Hr Raw Data'!Q93="",'3 - 24 Hr Raw Data'!Q93=""),(G97/(E97))*100,"")</f>
        <v>#DIV/0!</v>
      </c>
      <c r="M97" s="65" t="e">
        <f ca="1">IF(AND('2 - 4 Hr Raw Data'!Q93="",'3 - 24 Hr Raw Data'!Q93=""),L97/$L$11,"")</f>
        <v>#DIV/0!</v>
      </c>
      <c r="N97" s="65" t="e">
        <f ca="1">IF(AND('2 - 4 Hr Raw Data'!Q93="",'3 - 24 Hr Raw Data'!Q93=""),H97/$H$11,"")</f>
        <v>#DIV/0!</v>
      </c>
      <c r="O97" s="65" t="e">
        <f ca="1">IF(AND('2 - 4 Hr Raw Data'!Q93="",'3 - 24 Hr Raw Data'!Q93=""),I97/$I$11,"")</f>
        <v>#DIV/0!</v>
      </c>
      <c r="P97" s="66" t="e">
        <f>IF(AND('2 - 4 Hr Raw Data'!Q93="",'3 - 24 Hr Raw Data'!Q93=""),(E97/D97)*($S$4/1.042)*2,"")</f>
        <v>#DIV/0!</v>
      </c>
      <c r="Q97" s="67" t="e">
        <f>IF(AND('2 - 4 Hr Raw Data'!Q93="",'3 - 24 Hr Raw Data'!Q93=""),LOG(P97/S$6,2),"")</f>
        <v>#DIV/0!</v>
      </c>
      <c r="R97" s="68" t="e">
        <f ca="1">IF(AND('2 - 4 Hr Raw Data'!Q93="",'3 - 24 Hr Raw Data'!Q93=""),(P97/P$11)*100,"")</f>
        <v>#DIV/0!</v>
      </c>
      <c r="S97" s="68" t="e">
        <f ca="1">IF(AND('2 - 4 Hr Raw Data'!Q93="",'3 - 24 Hr Raw Data'!Q93=""),(P97-S$6)/(P$11-S$6)*100,"")</f>
        <v>#DIV/0!</v>
      </c>
      <c r="T97" s="69" t="e">
        <f ca="1">IF(AND('2 - 4 Hr Raw Data'!Q93="",'3 - 24 Hr Raw Data'!Q93=""),(Q97/Q$11)*100,"")</f>
        <v>#DIV/0!</v>
      </c>
      <c r="U97" s="294" t="str">
        <f>IF(AND('2 - 4 Hr Raw Data'!Q93&lt;&gt;"",'3 - 24 Hr Raw Data'!Q93=""),"4 Hour: "&amp;'2 - 4 Hr Raw Data'!Q93,IF(AND('2 - 4 Hr Raw Data'!Q93="",'3 - 24 Hr Raw Data'!Q93&lt;&gt;""),"24 Hour: "&amp;'3 - 24 Hr Raw Data'!Q93,IF(AND('2 - 4 Hr Raw Data'!Q93="",'3 - 24 Hr Raw Data'!Q93=""),"","4 Hour: "&amp;'2 - 4 Hr Raw Data'!Q93&amp;"; 24 Hour: "&amp;'3 - 24 Hr Raw Data'!Q93)))</f>
        <v/>
      </c>
      <c r="V97" s="70" t="b">
        <f t="shared" si="1"/>
        <v>0</v>
      </c>
    </row>
    <row r="98" spans="1:22" s="70" customFormat="1" ht="14" x14ac:dyDescent="0.15">
      <c r="A98" s="338" t="str">
        <f>IF('2 - 4 Hr Raw Data'!O94="","",'2 - 4 Hr Raw Data'!O94)</f>
        <v/>
      </c>
      <c r="B98" s="276"/>
      <c r="C98" s="280" t="str">
        <f>IF(A98="","",'2 - 4 Hr Raw Data'!P94)</f>
        <v/>
      </c>
      <c r="D98" s="138">
        <f>IF(AND('2 - 4 Hr Raw Data'!Q94="",'3 - 24 Hr Raw Data'!Q94=""),'2 - 4 Hr Raw Data'!B94,"")</f>
        <v>0</v>
      </c>
      <c r="E98" s="139">
        <f>IF(AND('2 - 4 Hr Raw Data'!Q94="",'3 - 24 Hr Raw Data'!Q94=""),'2 - 4 Hr Raw Data'!I94,"")</f>
        <v>0</v>
      </c>
      <c r="F98" s="64">
        <f>IF(AND('2 - 4 Hr Raw Data'!Q94="",'3 - 24 Hr Raw Data'!Q94=""),'2 - 4 Hr Raw Data'!J94,"")</f>
        <v>0</v>
      </c>
      <c r="G98" s="64">
        <f>IF(AND('2 - 4 Hr Raw Data'!Q94="",'3 - 24 Hr Raw Data'!Q94=""),'2 - 4 Hr Raw Data'!K94,"")</f>
        <v>0</v>
      </c>
      <c r="H98" s="68">
        <f>IF(AND('2 - 4 Hr Raw Data'!Q94="",'3 - 24 Hr Raw Data'!Q94=""),'2 - 4 Hr Raw Data'!L94,"")</f>
        <v>0</v>
      </c>
      <c r="I98" s="69">
        <f>IF(AND('2 - 4 Hr Raw Data'!Q94="",'3 - 24 Hr Raw Data'!Q94=""),'2 - 4 Hr Raw Data'!M94,"")</f>
        <v>0</v>
      </c>
      <c r="J98" s="235" t="e">
        <f>IF(AND('2 - 4 Hr Raw Data'!Q94="",'3 - 24 Hr Raw Data'!Q94=""),(F98/(E98))*100,"")</f>
        <v>#DIV/0!</v>
      </c>
      <c r="K98" s="65" t="e">
        <f ca="1">IF(AND('2 - 4 Hr Raw Data'!Q94="",'3 - 24 Hr Raw Data'!Q94=""),J98/$J$11,"")</f>
        <v>#DIV/0!</v>
      </c>
      <c r="L98" s="65" t="e">
        <f>IF(AND('2 - 4 Hr Raw Data'!Q94="",'3 - 24 Hr Raw Data'!Q94=""),(G98/(E98))*100,"")</f>
        <v>#DIV/0!</v>
      </c>
      <c r="M98" s="65" t="e">
        <f ca="1">IF(AND('2 - 4 Hr Raw Data'!Q94="",'3 - 24 Hr Raw Data'!Q94=""),L98/$L$11,"")</f>
        <v>#DIV/0!</v>
      </c>
      <c r="N98" s="65" t="e">
        <f ca="1">IF(AND('2 - 4 Hr Raw Data'!Q94="",'3 - 24 Hr Raw Data'!Q94=""),H98/$H$11,"")</f>
        <v>#DIV/0!</v>
      </c>
      <c r="O98" s="65" t="e">
        <f ca="1">IF(AND('2 - 4 Hr Raw Data'!Q94="",'3 - 24 Hr Raw Data'!Q94=""),I98/$I$11,"")</f>
        <v>#DIV/0!</v>
      </c>
      <c r="P98" s="66" t="e">
        <f>IF(AND('2 - 4 Hr Raw Data'!Q94="",'3 - 24 Hr Raw Data'!Q94=""),(E98/D98)*($S$4/1.042)*2,"")</f>
        <v>#DIV/0!</v>
      </c>
      <c r="Q98" s="67" t="e">
        <f>IF(AND('2 - 4 Hr Raw Data'!Q94="",'3 - 24 Hr Raw Data'!Q94=""),LOG(P98/S$6,2),"")</f>
        <v>#DIV/0!</v>
      </c>
      <c r="R98" s="68" t="e">
        <f ca="1">IF(AND('2 - 4 Hr Raw Data'!Q94="",'3 - 24 Hr Raw Data'!Q94=""),(P98/P$11)*100,"")</f>
        <v>#DIV/0!</v>
      </c>
      <c r="S98" s="68" t="e">
        <f ca="1">IF(AND('2 - 4 Hr Raw Data'!Q94="",'3 - 24 Hr Raw Data'!Q94=""),(P98-S$6)/(P$11-S$6)*100,"")</f>
        <v>#DIV/0!</v>
      </c>
      <c r="T98" s="69" t="e">
        <f ca="1">IF(AND('2 - 4 Hr Raw Data'!Q94="",'3 - 24 Hr Raw Data'!Q94=""),(Q98/Q$11)*100,"")</f>
        <v>#DIV/0!</v>
      </c>
      <c r="U98" s="294" t="str">
        <f>IF(AND('2 - 4 Hr Raw Data'!Q94&lt;&gt;"",'3 - 24 Hr Raw Data'!Q94=""),"4 Hour: "&amp;'2 - 4 Hr Raw Data'!Q94,IF(AND('2 - 4 Hr Raw Data'!Q94="",'3 - 24 Hr Raw Data'!Q94&lt;&gt;""),"24 Hour: "&amp;'3 - 24 Hr Raw Data'!Q94,IF(AND('2 - 4 Hr Raw Data'!Q94="",'3 - 24 Hr Raw Data'!Q94=""),"","4 Hour: "&amp;'2 - 4 Hr Raw Data'!Q94&amp;"; 24 Hour: "&amp;'3 - 24 Hr Raw Data'!Q94)))</f>
        <v/>
      </c>
      <c r="V98" s="70" t="b">
        <f t="shared" si="1"/>
        <v>0</v>
      </c>
    </row>
    <row r="99" spans="1:22" s="70" customFormat="1" ht="14" x14ac:dyDescent="0.15">
      <c r="A99" s="338" t="str">
        <f>IF('2 - 4 Hr Raw Data'!O95="","",'2 - 4 Hr Raw Data'!O95)</f>
        <v/>
      </c>
      <c r="B99" s="276"/>
      <c r="C99" s="280" t="str">
        <f>IF(A99="","",'2 - 4 Hr Raw Data'!P95)</f>
        <v/>
      </c>
      <c r="D99" s="138">
        <f>IF(AND('2 - 4 Hr Raw Data'!Q95="",'3 - 24 Hr Raw Data'!Q95=""),'2 - 4 Hr Raw Data'!B95,"")</f>
        <v>0</v>
      </c>
      <c r="E99" s="139">
        <f>IF(AND('2 - 4 Hr Raw Data'!Q95="",'3 - 24 Hr Raw Data'!Q95=""),'2 - 4 Hr Raw Data'!I95,"")</f>
        <v>0</v>
      </c>
      <c r="F99" s="64">
        <f>IF(AND('2 - 4 Hr Raw Data'!Q95="",'3 - 24 Hr Raw Data'!Q95=""),'2 - 4 Hr Raw Data'!J95,"")</f>
        <v>0</v>
      </c>
      <c r="G99" s="64">
        <f>IF(AND('2 - 4 Hr Raw Data'!Q95="",'3 - 24 Hr Raw Data'!Q95=""),'2 - 4 Hr Raw Data'!K95,"")</f>
        <v>0</v>
      </c>
      <c r="H99" s="68">
        <f>IF(AND('2 - 4 Hr Raw Data'!Q95="",'3 - 24 Hr Raw Data'!Q95=""),'2 - 4 Hr Raw Data'!L95,"")</f>
        <v>0</v>
      </c>
      <c r="I99" s="69">
        <f>IF(AND('2 - 4 Hr Raw Data'!Q95="",'3 - 24 Hr Raw Data'!Q95=""),'2 - 4 Hr Raw Data'!M95,"")</f>
        <v>0</v>
      </c>
      <c r="J99" s="235" t="e">
        <f>IF(AND('2 - 4 Hr Raw Data'!Q95="",'3 - 24 Hr Raw Data'!Q95=""),(F99/(E99))*100,"")</f>
        <v>#DIV/0!</v>
      </c>
      <c r="K99" s="65" t="e">
        <f ca="1">IF(AND('2 - 4 Hr Raw Data'!Q95="",'3 - 24 Hr Raw Data'!Q95=""),J99/$J$11,"")</f>
        <v>#DIV/0!</v>
      </c>
      <c r="L99" s="65" t="e">
        <f>IF(AND('2 - 4 Hr Raw Data'!Q95="",'3 - 24 Hr Raw Data'!Q95=""),(G99/(E99))*100,"")</f>
        <v>#DIV/0!</v>
      </c>
      <c r="M99" s="65" t="e">
        <f ca="1">IF(AND('2 - 4 Hr Raw Data'!Q95="",'3 - 24 Hr Raw Data'!Q95=""),L99/$L$11,"")</f>
        <v>#DIV/0!</v>
      </c>
      <c r="N99" s="65" t="e">
        <f ca="1">IF(AND('2 - 4 Hr Raw Data'!Q95="",'3 - 24 Hr Raw Data'!Q95=""),H99/$H$11,"")</f>
        <v>#DIV/0!</v>
      </c>
      <c r="O99" s="65" t="e">
        <f ca="1">IF(AND('2 - 4 Hr Raw Data'!Q95="",'3 - 24 Hr Raw Data'!Q95=""),I99/$I$11,"")</f>
        <v>#DIV/0!</v>
      </c>
      <c r="P99" s="66" t="e">
        <f>IF(AND('2 - 4 Hr Raw Data'!Q95="",'3 - 24 Hr Raw Data'!Q95=""),(E99/D99)*($S$4/1.042)*2,"")</f>
        <v>#DIV/0!</v>
      </c>
      <c r="Q99" s="67" t="e">
        <f>IF(AND('2 - 4 Hr Raw Data'!Q95="",'3 - 24 Hr Raw Data'!Q95=""),LOG(P99/S$6,2),"")</f>
        <v>#DIV/0!</v>
      </c>
      <c r="R99" s="68" t="e">
        <f ca="1">IF(AND('2 - 4 Hr Raw Data'!Q95="",'3 - 24 Hr Raw Data'!Q95=""),(P99/P$11)*100,"")</f>
        <v>#DIV/0!</v>
      </c>
      <c r="S99" s="68" t="e">
        <f ca="1">IF(AND('2 - 4 Hr Raw Data'!Q95="",'3 - 24 Hr Raw Data'!Q95=""),(P99-S$6)/(P$11-S$6)*100,"")</f>
        <v>#DIV/0!</v>
      </c>
      <c r="T99" s="69" t="e">
        <f ca="1">IF(AND('2 - 4 Hr Raw Data'!Q95="",'3 - 24 Hr Raw Data'!Q95=""),(Q99/Q$11)*100,"")</f>
        <v>#DIV/0!</v>
      </c>
      <c r="U99" s="294" t="str">
        <f>IF(AND('2 - 4 Hr Raw Data'!Q95&lt;&gt;"",'3 - 24 Hr Raw Data'!Q95=""),"4 Hour: "&amp;'2 - 4 Hr Raw Data'!Q95,IF(AND('2 - 4 Hr Raw Data'!Q95="",'3 - 24 Hr Raw Data'!Q95&lt;&gt;""),"24 Hour: "&amp;'3 - 24 Hr Raw Data'!Q95,IF(AND('2 - 4 Hr Raw Data'!Q95="",'3 - 24 Hr Raw Data'!Q95=""),"","4 Hour: "&amp;'2 - 4 Hr Raw Data'!Q95&amp;"; 24 Hour: "&amp;'3 - 24 Hr Raw Data'!Q95)))</f>
        <v/>
      </c>
      <c r="V99" s="70" t="b">
        <f t="shared" si="1"/>
        <v>0</v>
      </c>
    </row>
    <row r="100" spans="1:22" s="70" customFormat="1" ht="14" x14ac:dyDescent="0.15">
      <c r="A100" s="338" t="str">
        <f>IF('2 - 4 Hr Raw Data'!O96="","",'2 - 4 Hr Raw Data'!O96)</f>
        <v/>
      </c>
      <c r="B100" s="276"/>
      <c r="C100" s="280" t="str">
        <f>IF(A100="","",'2 - 4 Hr Raw Data'!P96)</f>
        <v/>
      </c>
      <c r="D100" s="138">
        <f>IF(AND('2 - 4 Hr Raw Data'!Q96="",'3 - 24 Hr Raw Data'!Q96=""),'2 - 4 Hr Raw Data'!B96,"")</f>
        <v>0</v>
      </c>
      <c r="E100" s="139">
        <f>IF(AND('2 - 4 Hr Raw Data'!Q96="",'3 - 24 Hr Raw Data'!Q96=""),'2 - 4 Hr Raw Data'!I96,"")</f>
        <v>0</v>
      </c>
      <c r="F100" s="64">
        <f>IF(AND('2 - 4 Hr Raw Data'!Q96="",'3 - 24 Hr Raw Data'!Q96=""),'2 - 4 Hr Raw Data'!J96,"")</f>
        <v>0</v>
      </c>
      <c r="G100" s="64">
        <f>IF(AND('2 - 4 Hr Raw Data'!Q96="",'3 - 24 Hr Raw Data'!Q96=""),'2 - 4 Hr Raw Data'!K96,"")</f>
        <v>0</v>
      </c>
      <c r="H100" s="68">
        <f>IF(AND('2 - 4 Hr Raw Data'!Q96="",'3 - 24 Hr Raw Data'!Q96=""),'2 - 4 Hr Raw Data'!L96,"")</f>
        <v>0</v>
      </c>
      <c r="I100" s="69">
        <f>IF(AND('2 - 4 Hr Raw Data'!Q96="",'3 - 24 Hr Raw Data'!Q96=""),'2 - 4 Hr Raw Data'!M96,"")</f>
        <v>0</v>
      </c>
      <c r="J100" s="235" t="e">
        <f>IF(AND('2 - 4 Hr Raw Data'!Q96="",'3 - 24 Hr Raw Data'!Q96=""),(F100/(E100))*100,"")</f>
        <v>#DIV/0!</v>
      </c>
      <c r="K100" s="65" t="e">
        <f ca="1">IF(AND('2 - 4 Hr Raw Data'!Q96="",'3 - 24 Hr Raw Data'!Q96=""),J100/$J$11,"")</f>
        <v>#DIV/0!</v>
      </c>
      <c r="L100" s="65" t="e">
        <f>IF(AND('2 - 4 Hr Raw Data'!Q96="",'3 - 24 Hr Raw Data'!Q96=""),(G100/(E100))*100,"")</f>
        <v>#DIV/0!</v>
      </c>
      <c r="M100" s="65" t="e">
        <f ca="1">IF(AND('2 - 4 Hr Raw Data'!Q96="",'3 - 24 Hr Raw Data'!Q96=""),L100/$L$11,"")</f>
        <v>#DIV/0!</v>
      </c>
      <c r="N100" s="65" t="e">
        <f ca="1">IF(AND('2 - 4 Hr Raw Data'!Q96="",'3 - 24 Hr Raw Data'!Q96=""),H100/$H$11,"")</f>
        <v>#DIV/0!</v>
      </c>
      <c r="O100" s="65" t="e">
        <f ca="1">IF(AND('2 - 4 Hr Raw Data'!Q96="",'3 - 24 Hr Raw Data'!Q96=""),I100/$I$11,"")</f>
        <v>#DIV/0!</v>
      </c>
      <c r="P100" s="66" t="e">
        <f>IF(AND('2 - 4 Hr Raw Data'!Q96="",'3 - 24 Hr Raw Data'!Q96=""),(E100/D100)*($S$4/1.042)*2,"")</f>
        <v>#DIV/0!</v>
      </c>
      <c r="Q100" s="67" t="e">
        <f>IF(AND('2 - 4 Hr Raw Data'!Q96="",'3 - 24 Hr Raw Data'!Q96=""),LOG(P100/S$6,2),"")</f>
        <v>#DIV/0!</v>
      </c>
      <c r="R100" s="68" t="e">
        <f ca="1">IF(AND('2 - 4 Hr Raw Data'!Q96="",'3 - 24 Hr Raw Data'!Q96=""),(P100/P$11)*100,"")</f>
        <v>#DIV/0!</v>
      </c>
      <c r="S100" s="68" t="e">
        <f ca="1">IF(AND('2 - 4 Hr Raw Data'!Q96="",'3 - 24 Hr Raw Data'!Q96=""),(P100-S$6)/(P$11-S$6)*100,"")</f>
        <v>#DIV/0!</v>
      </c>
      <c r="T100" s="69" t="e">
        <f ca="1">IF(AND('2 - 4 Hr Raw Data'!Q96="",'3 - 24 Hr Raw Data'!Q96=""),(Q100/Q$11)*100,"")</f>
        <v>#DIV/0!</v>
      </c>
      <c r="U100" s="294" t="str">
        <f>IF(AND('2 - 4 Hr Raw Data'!Q96&lt;&gt;"",'3 - 24 Hr Raw Data'!Q96=""),"4 Hour: "&amp;'2 - 4 Hr Raw Data'!Q96,IF(AND('2 - 4 Hr Raw Data'!Q96="",'3 - 24 Hr Raw Data'!Q96&lt;&gt;""),"24 Hour: "&amp;'3 - 24 Hr Raw Data'!Q96,IF(AND('2 - 4 Hr Raw Data'!Q96="",'3 - 24 Hr Raw Data'!Q96=""),"","4 Hour: "&amp;'2 - 4 Hr Raw Data'!Q96&amp;"; 24 Hour: "&amp;'3 - 24 Hr Raw Data'!Q96)))</f>
        <v/>
      </c>
      <c r="V100" s="70" t="b">
        <f t="shared" si="1"/>
        <v>0</v>
      </c>
    </row>
    <row r="101" spans="1:22" s="70" customFormat="1" ht="14" x14ac:dyDescent="0.15">
      <c r="A101" s="338" t="str">
        <f>IF('2 - 4 Hr Raw Data'!O97="","",'2 - 4 Hr Raw Data'!O97)</f>
        <v/>
      </c>
      <c r="B101" s="276"/>
      <c r="C101" s="280" t="str">
        <f>IF(A101="","",'2 - 4 Hr Raw Data'!P97)</f>
        <v/>
      </c>
      <c r="D101" s="138">
        <f>IF(AND('2 - 4 Hr Raw Data'!Q97="",'3 - 24 Hr Raw Data'!Q97=""),'2 - 4 Hr Raw Data'!B97,"")</f>
        <v>0</v>
      </c>
      <c r="E101" s="139">
        <f>IF(AND('2 - 4 Hr Raw Data'!Q97="",'3 - 24 Hr Raw Data'!Q97=""),'2 - 4 Hr Raw Data'!I97,"")</f>
        <v>0</v>
      </c>
      <c r="F101" s="64">
        <f>IF(AND('2 - 4 Hr Raw Data'!Q97="",'3 - 24 Hr Raw Data'!Q97=""),'2 - 4 Hr Raw Data'!J97,"")</f>
        <v>0</v>
      </c>
      <c r="G101" s="64">
        <f>IF(AND('2 - 4 Hr Raw Data'!Q97="",'3 - 24 Hr Raw Data'!Q97=""),'2 - 4 Hr Raw Data'!K97,"")</f>
        <v>0</v>
      </c>
      <c r="H101" s="68">
        <f>IF(AND('2 - 4 Hr Raw Data'!Q97="",'3 - 24 Hr Raw Data'!Q97=""),'2 - 4 Hr Raw Data'!L97,"")</f>
        <v>0</v>
      </c>
      <c r="I101" s="69">
        <f>IF(AND('2 - 4 Hr Raw Data'!Q97="",'3 - 24 Hr Raw Data'!Q97=""),'2 - 4 Hr Raw Data'!M97,"")</f>
        <v>0</v>
      </c>
      <c r="J101" s="235" t="e">
        <f>IF(AND('2 - 4 Hr Raw Data'!Q97="",'3 - 24 Hr Raw Data'!Q97=""),(F101/(E101))*100,"")</f>
        <v>#DIV/0!</v>
      </c>
      <c r="K101" s="65" t="e">
        <f ca="1">IF(AND('2 - 4 Hr Raw Data'!Q97="",'3 - 24 Hr Raw Data'!Q97=""),J101/$J$11,"")</f>
        <v>#DIV/0!</v>
      </c>
      <c r="L101" s="65" t="e">
        <f>IF(AND('2 - 4 Hr Raw Data'!Q97="",'3 - 24 Hr Raw Data'!Q97=""),(G101/(E101))*100,"")</f>
        <v>#DIV/0!</v>
      </c>
      <c r="M101" s="65" t="e">
        <f ca="1">IF(AND('2 - 4 Hr Raw Data'!Q97="",'3 - 24 Hr Raw Data'!Q97=""),L101/$L$11,"")</f>
        <v>#DIV/0!</v>
      </c>
      <c r="N101" s="65" t="e">
        <f ca="1">IF(AND('2 - 4 Hr Raw Data'!Q97="",'3 - 24 Hr Raw Data'!Q97=""),H101/$H$11,"")</f>
        <v>#DIV/0!</v>
      </c>
      <c r="O101" s="65" t="e">
        <f ca="1">IF(AND('2 - 4 Hr Raw Data'!Q97="",'3 - 24 Hr Raw Data'!Q97=""),I101/$I$11,"")</f>
        <v>#DIV/0!</v>
      </c>
      <c r="P101" s="66" t="e">
        <f>IF(AND('2 - 4 Hr Raw Data'!Q97="",'3 - 24 Hr Raw Data'!Q97=""),(E101/D101)*($S$4/1.042)*2,"")</f>
        <v>#DIV/0!</v>
      </c>
      <c r="Q101" s="67" t="e">
        <f>IF(AND('2 - 4 Hr Raw Data'!Q97="",'3 - 24 Hr Raw Data'!Q97=""),LOG(P101/S$6,2),"")</f>
        <v>#DIV/0!</v>
      </c>
      <c r="R101" s="68" t="e">
        <f ca="1">IF(AND('2 - 4 Hr Raw Data'!Q97="",'3 - 24 Hr Raw Data'!Q97=""),(P101/P$11)*100,"")</f>
        <v>#DIV/0!</v>
      </c>
      <c r="S101" s="68" t="e">
        <f ca="1">IF(AND('2 - 4 Hr Raw Data'!Q97="",'3 - 24 Hr Raw Data'!Q97=""),(P101-S$6)/(P$11-S$6)*100,"")</f>
        <v>#DIV/0!</v>
      </c>
      <c r="T101" s="69" t="e">
        <f ca="1">IF(AND('2 - 4 Hr Raw Data'!Q97="",'3 - 24 Hr Raw Data'!Q97=""),(Q101/Q$11)*100,"")</f>
        <v>#DIV/0!</v>
      </c>
      <c r="U101" s="294" t="str">
        <f>IF(AND('2 - 4 Hr Raw Data'!Q97&lt;&gt;"",'3 - 24 Hr Raw Data'!Q97=""),"4 Hour: "&amp;'2 - 4 Hr Raw Data'!Q97,IF(AND('2 - 4 Hr Raw Data'!Q97="",'3 - 24 Hr Raw Data'!Q97&lt;&gt;""),"24 Hour: "&amp;'3 - 24 Hr Raw Data'!Q97,IF(AND('2 - 4 Hr Raw Data'!Q97="",'3 - 24 Hr Raw Data'!Q97=""),"","4 Hour: "&amp;'2 - 4 Hr Raw Data'!Q97&amp;"; 24 Hour: "&amp;'3 - 24 Hr Raw Data'!Q97)))</f>
        <v/>
      </c>
      <c r="V101" s="70" t="b">
        <f t="shared" si="1"/>
        <v>0</v>
      </c>
    </row>
    <row r="102" spans="1:22" s="70" customFormat="1" ht="14" x14ac:dyDescent="0.15">
      <c r="A102" s="338" t="str">
        <f>IF('2 - 4 Hr Raw Data'!O98="","",'2 - 4 Hr Raw Data'!O98)</f>
        <v/>
      </c>
      <c r="B102" s="276"/>
      <c r="C102" s="280" t="str">
        <f>IF(A102="","",'2 - 4 Hr Raw Data'!P98)</f>
        <v/>
      </c>
      <c r="D102" s="138">
        <f>IF(AND('2 - 4 Hr Raw Data'!Q98="",'3 - 24 Hr Raw Data'!Q98=""),'2 - 4 Hr Raw Data'!B98,"")</f>
        <v>0</v>
      </c>
      <c r="E102" s="139">
        <f>IF(AND('2 - 4 Hr Raw Data'!Q98="",'3 - 24 Hr Raw Data'!Q98=""),'2 - 4 Hr Raw Data'!I98,"")</f>
        <v>0</v>
      </c>
      <c r="F102" s="64">
        <f>IF(AND('2 - 4 Hr Raw Data'!Q98="",'3 - 24 Hr Raw Data'!Q98=""),'2 - 4 Hr Raw Data'!J98,"")</f>
        <v>0</v>
      </c>
      <c r="G102" s="64">
        <f>IF(AND('2 - 4 Hr Raw Data'!Q98="",'3 - 24 Hr Raw Data'!Q98=""),'2 - 4 Hr Raw Data'!K98,"")</f>
        <v>0</v>
      </c>
      <c r="H102" s="68">
        <f>IF(AND('2 - 4 Hr Raw Data'!Q98="",'3 - 24 Hr Raw Data'!Q98=""),'2 - 4 Hr Raw Data'!L98,"")</f>
        <v>0</v>
      </c>
      <c r="I102" s="69">
        <f>IF(AND('2 - 4 Hr Raw Data'!Q98="",'3 - 24 Hr Raw Data'!Q98=""),'2 - 4 Hr Raw Data'!M98,"")</f>
        <v>0</v>
      </c>
      <c r="J102" s="235" t="e">
        <f>IF(AND('2 - 4 Hr Raw Data'!Q98="",'3 - 24 Hr Raw Data'!Q98=""),(F102/(E102))*100,"")</f>
        <v>#DIV/0!</v>
      </c>
      <c r="K102" s="65" t="e">
        <f ca="1">IF(AND('2 - 4 Hr Raw Data'!Q98="",'3 - 24 Hr Raw Data'!Q98=""),J102/$J$11,"")</f>
        <v>#DIV/0!</v>
      </c>
      <c r="L102" s="65" t="e">
        <f>IF(AND('2 - 4 Hr Raw Data'!Q98="",'3 - 24 Hr Raw Data'!Q98=""),(G102/(E102))*100,"")</f>
        <v>#DIV/0!</v>
      </c>
      <c r="M102" s="65" t="e">
        <f ca="1">IF(AND('2 - 4 Hr Raw Data'!Q98="",'3 - 24 Hr Raw Data'!Q98=""),L102/$L$11,"")</f>
        <v>#DIV/0!</v>
      </c>
      <c r="N102" s="65" t="e">
        <f ca="1">IF(AND('2 - 4 Hr Raw Data'!Q98="",'3 - 24 Hr Raw Data'!Q98=""),H102/$H$11,"")</f>
        <v>#DIV/0!</v>
      </c>
      <c r="O102" s="65" t="e">
        <f ca="1">IF(AND('2 - 4 Hr Raw Data'!Q98="",'3 - 24 Hr Raw Data'!Q98=""),I102/$I$11,"")</f>
        <v>#DIV/0!</v>
      </c>
      <c r="P102" s="66" t="e">
        <f>IF(AND('2 - 4 Hr Raw Data'!Q98="",'3 - 24 Hr Raw Data'!Q98=""),(E102/D102)*($S$4/1.042)*2,"")</f>
        <v>#DIV/0!</v>
      </c>
      <c r="Q102" s="67" t="e">
        <f>IF(AND('2 - 4 Hr Raw Data'!Q98="",'3 - 24 Hr Raw Data'!Q98=""),LOG(P102/S$6,2),"")</f>
        <v>#DIV/0!</v>
      </c>
      <c r="R102" s="68" t="e">
        <f ca="1">IF(AND('2 - 4 Hr Raw Data'!Q98="",'3 - 24 Hr Raw Data'!Q98=""),(P102/P$11)*100,"")</f>
        <v>#DIV/0!</v>
      </c>
      <c r="S102" s="68" t="e">
        <f ca="1">IF(AND('2 - 4 Hr Raw Data'!Q98="",'3 - 24 Hr Raw Data'!Q98=""),(P102-S$6)/(P$11-S$6)*100,"")</f>
        <v>#DIV/0!</v>
      </c>
      <c r="T102" s="69" t="e">
        <f ca="1">IF(AND('2 - 4 Hr Raw Data'!Q98="",'3 - 24 Hr Raw Data'!Q98=""),(Q102/Q$11)*100,"")</f>
        <v>#DIV/0!</v>
      </c>
      <c r="U102" s="294" t="str">
        <f>IF(AND('2 - 4 Hr Raw Data'!Q98&lt;&gt;"",'3 - 24 Hr Raw Data'!Q98=""),"4 Hour: "&amp;'2 - 4 Hr Raw Data'!Q98,IF(AND('2 - 4 Hr Raw Data'!Q98="",'3 - 24 Hr Raw Data'!Q98&lt;&gt;""),"24 Hour: "&amp;'3 - 24 Hr Raw Data'!Q98,IF(AND('2 - 4 Hr Raw Data'!Q98="",'3 - 24 Hr Raw Data'!Q98=""),"","4 Hour: "&amp;'2 - 4 Hr Raw Data'!Q98&amp;"; 24 Hour: "&amp;'3 - 24 Hr Raw Data'!Q98)))</f>
        <v/>
      </c>
      <c r="V102" s="70" t="b">
        <f t="shared" si="1"/>
        <v>0</v>
      </c>
    </row>
    <row r="103" spans="1:22" s="70" customFormat="1" ht="14" x14ac:dyDescent="0.15">
      <c r="A103" s="338" t="str">
        <f>IF('2 - 4 Hr Raw Data'!O99="","",'2 - 4 Hr Raw Data'!O99)</f>
        <v/>
      </c>
      <c r="B103" s="276"/>
      <c r="C103" s="280" t="str">
        <f>IF(A103="","",'2 - 4 Hr Raw Data'!P99)</f>
        <v/>
      </c>
      <c r="D103" s="138">
        <f>IF(AND('2 - 4 Hr Raw Data'!Q99="",'3 - 24 Hr Raw Data'!Q99=""),'2 - 4 Hr Raw Data'!B99,"")</f>
        <v>0</v>
      </c>
      <c r="E103" s="139">
        <f>IF(AND('2 - 4 Hr Raw Data'!Q99="",'3 - 24 Hr Raw Data'!Q99=""),'2 - 4 Hr Raw Data'!I99,"")</f>
        <v>0</v>
      </c>
      <c r="F103" s="64">
        <f>IF(AND('2 - 4 Hr Raw Data'!Q99="",'3 - 24 Hr Raw Data'!Q99=""),'2 - 4 Hr Raw Data'!J99,"")</f>
        <v>0</v>
      </c>
      <c r="G103" s="64">
        <f>IF(AND('2 - 4 Hr Raw Data'!Q99="",'3 - 24 Hr Raw Data'!Q99=""),'2 - 4 Hr Raw Data'!K99,"")</f>
        <v>0</v>
      </c>
      <c r="H103" s="68">
        <f>IF(AND('2 - 4 Hr Raw Data'!Q99="",'3 - 24 Hr Raw Data'!Q99=""),'2 - 4 Hr Raw Data'!L99,"")</f>
        <v>0</v>
      </c>
      <c r="I103" s="69">
        <f>IF(AND('2 - 4 Hr Raw Data'!Q99="",'3 - 24 Hr Raw Data'!Q99=""),'2 - 4 Hr Raw Data'!M99,"")</f>
        <v>0</v>
      </c>
      <c r="J103" s="235" t="e">
        <f>IF(AND('2 - 4 Hr Raw Data'!Q99="",'3 - 24 Hr Raw Data'!Q99=""),(F103/(E103))*100,"")</f>
        <v>#DIV/0!</v>
      </c>
      <c r="K103" s="65" t="e">
        <f ca="1">IF(AND('2 - 4 Hr Raw Data'!Q99="",'3 - 24 Hr Raw Data'!Q99=""),J103/$J$11,"")</f>
        <v>#DIV/0!</v>
      </c>
      <c r="L103" s="65" t="e">
        <f>IF(AND('2 - 4 Hr Raw Data'!Q99="",'3 - 24 Hr Raw Data'!Q99=""),(G103/(E103))*100,"")</f>
        <v>#DIV/0!</v>
      </c>
      <c r="M103" s="65" t="e">
        <f ca="1">IF(AND('2 - 4 Hr Raw Data'!Q99="",'3 - 24 Hr Raw Data'!Q99=""),L103/$L$11,"")</f>
        <v>#DIV/0!</v>
      </c>
      <c r="N103" s="65" t="e">
        <f ca="1">IF(AND('2 - 4 Hr Raw Data'!Q99="",'3 - 24 Hr Raw Data'!Q99=""),H103/$H$11,"")</f>
        <v>#DIV/0!</v>
      </c>
      <c r="O103" s="65" t="e">
        <f ca="1">IF(AND('2 - 4 Hr Raw Data'!Q99="",'3 - 24 Hr Raw Data'!Q99=""),I103/$I$11,"")</f>
        <v>#DIV/0!</v>
      </c>
      <c r="P103" s="66" t="e">
        <f>IF(AND('2 - 4 Hr Raw Data'!Q99="",'3 - 24 Hr Raw Data'!Q99=""),(E103/D103)*($S$4/1.042)*2,"")</f>
        <v>#DIV/0!</v>
      </c>
      <c r="Q103" s="67" t="e">
        <f>IF(AND('2 - 4 Hr Raw Data'!Q99="",'3 - 24 Hr Raw Data'!Q99=""),LOG(P103/S$6,2),"")</f>
        <v>#DIV/0!</v>
      </c>
      <c r="R103" s="68" t="e">
        <f ca="1">IF(AND('2 - 4 Hr Raw Data'!Q99="",'3 - 24 Hr Raw Data'!Q99=""),(P103/P$11)*100,"")</f>
        <v>#DIV/0!</v>
      </c>
      <c r="S103" s="68" t="e">
        <f ca="1">IF(AND('2 - 4 Hr Raw Data'!Q99="",'3 - 24 Hr Raw Data'!Q99=""),(P103-S$6)/(P$11-S$6)*100,"")</f>
        <v>#DIV/0!</v>
      </c>
      <c r="T103" s="69" t="e">
        <f ca="1">IF(AND('2 - 4 Hr Raw Data'!Q99="",'3 - 24 Hr Raw Data'!Q99=""),(Q103/Q$11)*100,"")</f>
        <v>#DIV/0!</v>
      </c>
      <c r="U103" s="294" t="str">
        <f>IF(AND('2 - 4 Hr Raw Data'!Q99&lt;&gt;"",'3 - 24 Hr Raw Data'!Q99=""),"4 Hour: "&amp;'2 - 4 Hr Raw Data'!Q99,IF(AND('2 - 4 Hr Raw Data'!Q99="",'3 - 24 Hr Raw Data'!Q99&lt;&gt;""),"24 Hour: "&amp;'3 - 24 Hr Raw Data'!Q99,IF(AND('2 - 4 Hr Raw Data'!Q99="",'3 - 24 Hr Raw Data'!Q99=""),"","4 Hour: "&amp;'2 - 4 Hr Raw Data'!Q99&amp;"; 24 Hour: "&amp;'3 - 24 Hr Raw Data'!Q99)))</f>
        <v/>
      </c>
      <c r="V103" s="70" t="b">
        <f t="shared" si="1"/>
        <v>0</v>
      </c>
    </row>
    <row r="104" spans="1:22" s="70" customFormat="1" ht="14" x14ac:dyDescent="0.15">
      <c r="A104" s="338" t="str">
        <f>IF('2 - 4 Hr Raw Data'!O100="","",'2 - 4 Hr Raw Data'!O100)</f>
        <v/>
      </c>
      <c r="B104" s="276"/>
      <c r="C104" s="280" t="str">
        <f>IF(A104="","",'2 - 4 Hr Raw Data'!P100)</f>
        <v/>
      </c>
      <c r="D104" s="138">
        <f>IF(AND('2 - 4 Hr Raw Data'!Q100="",'3 - 24 Hr Raw Data'!Q100=""),'2 - 4 Hr Raw Data'!B100,"")</f>
        <v>0</v>
      </c>
      <c r="E104" s="139">
        <f>IF(AND('2 - 4 Hr Raw Data'!Q100="",'3 - 24 Hr Raw Data'!Q100=""),'2 - 4 Hr Raw Data'!I100,"")</f>
        <v>0</v>
      </c>
      <c r="F104" s="64">
        <f>IF(AND('2 - 4 Hr Raw Data'!Q100="",'3 - 24 Hr Raw Data'!Q100=""),'2 - 4 Hr Raw Data'!J100,"")</f>
        <v>0</v>
      </c>
      <c r="G104" s="64">
        <f>IF(AND('2 - 4 Hr Raw Data'!Q100="",'3 - 24 Hr Raw Data'!Q100=""),'2 - 4 Hr Raw Data'!K100,"")</f>
        <v>0</v>
      </c>
      <c r="H104" s="68">
        <f>IF(AND('2 - 4 Hr Raw Data'!Q100="",'3 - 24 Hr Raw Data'!Q100=""),'2 - 4 Hr Raw Data'!L100,"")</f>
        <v>0</v>
      </c>
      <c r="I104" s="69">
        <f>IF(AND('2 - 4 Hr Raw Data'!Q100="",'3 - 24 Hr Raw Data'!Q100=""),'2 - 4 Hr Raw Data'!M100,"")</f>
        <v>0</v>
      </c>
      <c r="J104" s="235" t="e">
        <f>IF(AND('2 - 4 Hr Raw Data'!Q100="",'3 - 24 Hr Raw Data'!Q100=""),(F104/(E104))*100,"")</f>
        <v>#DIV/0!</v>
      </c>
      <c r="K104" s="65" t="e">
        <f ca="1">IF(AND('2 - 4 Hr Raw Data'!Q100="",'3 - 24 Hr Raw Data'!Q100=""),J104/$J$11,"")</f>
        <v>#DIV/0!</v>
      </c>
      <c r="L104" s="65" t="e">
        <f>IF(AND('2 - 4 Hr Raw Data'!Q100="",'3 - 24 Hr Raw Data'!Q100=""),(G104/(E104))*100,"")</f>
        <v>#DIV/0!</v>
      </c>
      <c r="M104" s="65" t="e">
        <f ca="1">IF(AND('2 - 4 Hr Raw Data'!Q100="",'3 - 24 Hr Raw Data'!Q100=""),L104/$L$11,"")</f>
        <v>#DIV/0!</v>
      </c>
      <c r="N104" s="65" t="e">
        <f ca="1">IF(AND('2 - 4 Hr Raw Data'!Q100="",'3 - 24 Hr Raw Data'!Q100=""),H104/$H$11,"")</f>
        <v>#DIV/0!</v>
      </c>
      <c r="O104" s="65" t="e">
        <f ca="1">IF(AND('2 - 4 Hr Raw Data'!Q100="",'3 - 24 Hr Raw Data'!Q100=""),I104/$I$11,"")</f>
        <v>#DIV/0!</v>
      </c>
      <c r="P104" s="66" t="e">
        <f>IF(AND('2 - 4 Hr Raw Data'!Q100="",'3 - 24 Hr Raw Data'!Q100=""),(E104/D104)*($S$4/1.042)*2,"")</f>
        <v>#DIV/0!</v>
      </c>
      <c r="Q104" s="67" t="e">
        <f>IF(AND('2 - 4 Hr Raw Data'!Q100="",'3 - 24 Hr Raw Data'!Q100=""),LOG(P104/S$6,2),"")</f>
        <v>#DIV/0!</v>
      </c>
      <c r="R104" s="68" t="e">
        <f ca="1">IF(AND('2 - 4 Hr Raw Data'!Q100="",'3 - 24 Hr Raw Data'!Q100=""),(P104/P$11)*100,"")</f>
        <v>#DIV/0!</v>
      </c>
      <c r="S104" s="68" t="e">
        <f ca="1">IF(AND('2 - 4 Hr Raw Data'!Q100="",'3 - 24 Hr Raw Data'!Q100=""),(P104-S$6)/(P$11-S$6)*100,"")</f>
        <v>#DIV/0!</v>
      </c>
      <c r="T104" s="69" t="e">
        <f ca="1">IF(AND('2 - 4 Hr Raw Data'!Q100="",'3 - 24 Hr Raw Data'!Q100=""),(Q104/Q$11)*100,"")</f>
        <v>#DIV/0!</v>
      </c>
      <c r="U104" s="294" t="str">
        <f>IF(AND('2 - 4 Hr Raw Data'!Q100&lt;&gt;"",'3 - 24 Hr Raw Data'!Q100=""),"4 Hour: "&amp;'2 - 4 Hr Raw Data'!Q100,IF(AND('2 - 4 Hr Raw Data'!Q100="",'3 - 24 Hr Raw Data'!Q100&lt;&gt;""),"24 Hour: "&amp;'3 - 24 Hr Raw Data'!Q100,IF(AND('2 - 4 Hr Raw Data'!Q100="",'3 - 24 Hr Raw Data'!Q100=""),"","4 Hour: "&amp;'2 - 4 Hr Raw Data'!Q100&amp;"; 24 Hour: "&amp;'3 - 24 Hr Raw Data'!Q100)))</f>
        <v/>
      </c>
      <c r="V104" s="70" t="b">
        <f t="shared" si="1"/>
        <v>0</v>
      </c>
    </row>
    <row r="105" spans="1:22" s="70" customFormat="1" ht="14" x14ac:dyDescent="0.15">
      <c r="A105" s="338" t="str">
        <f>IF('2 - 4 Hr Raw Data'!O101="","",'2 - 4 Hr Raw Data'!O101)</f>
        <v/>
      </c>
      <c r="B105" s="276"/>
      <c r="C105" s="280" t="str">
        <f>IF(A105="","",'2 - 4 Hr Raw Data'!P101)</f>
        <v/>
      </c>
      <c r="D105" s="138">
        <f>IF(AND('2 - 4 Hr Raw Data'!Q101="",'3 - 24 Hr Raw Data'!Q101=""),'2 - 4 Hr Raw Data'!B101,"")</f>
        <v>0</v>
      </c>
      <c r="E105" s="139">
        <f>IF(AND('2 - 4 Hr Raw Data'!Q101="",'3 - 24 Hr Raw Data'!Q101=""),'2 - 4 Hr Raw Data'!I101,"")</f>
        <v>0</v>
      </c>
      <c r="F105" s="64">
        <f>IF(AND('2 - 4 Hr Raw Data'!Q101="",'3 - 24 Hr Raw Data'!Q101=""),'2 - 4 Hr Raw Data'!J101,"")</f>
        <v>0</v>
      </c>
      <c r="G105" s="64">
        <f>IF(AND('2 - 4 Hr Raw Data'!Q101="",'3 - 24 Hr Raw Data'!Q101=""),'2 - 4 Hr Raw Data'!K101,"")</f>
        <v>0</v>
      </c>
      <c r="H105" s="68">
        <f>IF(AND('2 - 4 Hr Raw Data'!Q101="",'3 - 24 Hr Raw Data'!Q101=""),'2 - 4 Hr Raw Data'!L101,"")</f>
        <v>0</v>
      </c>
      <c r="I105" s="69">
        <f>IF(AND('2 - 4 Hr Raw Data'!Q101="",'3 - 24 Hr Raw Data'!Q101=""),'2 - 4 Hr Raw Data'!M101,"")</f>
        <v>0</v>
      </c>
      <c r="J105" s="235" t="e">
        <f>IF(AND('2 - 4 Hr Raw Data'!Q101="",'3 - 24 Hr Raw Data'!Q101=""),(F105/(E105))*100,"")</f>
        <v>#DIV/0!</v>
      </c>
      <c r="K105" s="65" t="e">
        <f ca="1">IF(AND('2 - 4 Hr Raw Data'!Q101="",'3 - 24 Hr Raw Data'!Q101=""),J105/$J$11,"")</f>
        <v>#DIV/0!</v>
      </c>
      <c r="L105" s="65" t="e">
        <f>IF(AND('2 - 4 Hr Raw Data'!Q101="",'3 - 24 Hr Raw Data'!Q101=""),(G105/(E105))*100,"")</f>
        <v>#DIV/0!</v>
      </c>
      <c r="M105" s="65" t="e">
        <f ca="1">IF(AND('2 - 4 Hr Raw Data'!Q101="",'3 - 24 Hr Raw Data'!Q101=""),L105/$L$11,"")</f>
        <v>#DIV/0!</v>
      </c>
      <c r="N105" s="65" t="e">
        <f ca="1">IF(AND('2 - 4 Hr Raw Data'!Q101="",'3 - 24 Hr Raw Data'!Q101=""),H105/$H$11,"")</f>
        <v>#DIV/0!</v>
      </c>
      <c r="O105" s="65" t="e">
        <f ca="1">IF(AND('2 - 4 Hr Raw Data'!Q101="",'3 - 24 Hr Raw Data'!Q101=""),I105/$I$11,"")</f>
        <v>#DIV/0!</v>
      </c>
      <c r="P105" s="66" t="e">
        <f>IF(AND('2 - 4 Hr Raw Data'!Q101="",'3 - 24 Hr Raw Data'!Q101=""),(E105/D105)*($S$4/1.042)*2,"")</f>
        <v>#DIV/0!</v>
      </c>
      <c r="Q105" s="67" t="e">
        <f>IF(AND('2 - 4 Hr Raw Data'!Q101="",'3 - 24 Hr Raw Data'!Q101=""),LOG(P105/S$6,2),"")</f>
        <v>#DIV/0!</v>
      </c>
      <c r="R105" s="68" t="e">
        <f ca="1">IF(AND('2 - 4 Hr Raw Data'!Q101="",'3 - 24 Hr Raw Data'!Q101=""),(P105/P$11)*100,"")</f>
        <v>#DIV/0!</v>
      </c>
      <c r="S105" s="68" t="e">
        <f ca="1">IF(AND('2 - 4 Hr Raw Data'!Q101="",'3 - 24 Hr Raw Data'!Q101=""),(P105-S$6)/(P$11-S$6)*100,"")</f>
        <v>#DIV/0!</v>
      </c>
      <c r="T105" s="69" t="e">
        <f ca="1">IF(AND('2 - 4 Hr Raw Data'!Q101="",'3 - 24 Hr Raw Data'!Q101=""),(Q105/Q$11)*100,"")</f>
        <v>#DIV/0!</v>
      </c>
      <c r="U105" s="294" t="str">
        <f>IF(AND('2 - 4 Hr Raw Data'!Q101&lt;&gt;"",'3 - 24 Hr Raw Data'!Q101=""),"4 Hour: "&amp;'2 - 4 Hr Raw Data'!Q101,IF(AND('2 - 4 Hr Raw Data'!Q101="",'3 - 24 Hr Raw Data'!Q101&lt;&gt;""),"24 Hour: "&amp;'3 - 24 Hr Raw Data'!Q101,IF(AND('2 - 4 Hr Raw Data'!Q101="",'3 - 24 Hr Raw Data'!Q101=""),"","4 Hour: "&amp;'2 - 4 Hr Raw Data'!Q101&amp;"; 24 Hour: "&amp;'3 - 24 Hr Raw Data'!Q101)))</f>
        <v/>
      </c>
      <c r="V105" s="70" t="b">
        <f t="shared" si="1"/>
        <v>0</v>
      </c>
    </row>
    <row r="106" spans="1:22" s="70" customFormat="1" ht="14" x14ac:dyDescent="0.15">
      <c r="A106" s="338" t="str">
        <f>IF('2 - 4 Hr Raw Data'!O102="","",'2 - 4 Hr Raw Data'!O102)</f>
        <v/>
      </c>
      <c r="B106" s="276"/>
      <c r="C106" s="280" t="str">
        <f>IF(A106="","",'2 - 4 Hr Raw Data'!P102)</f>
        <v/>
      </c>
      <c r="D106" s="138">
        <f>IF(AND('2 - 4 Hr Raw Data'!Q102="",'3 - 24 Hr Raw Data'!Q102=""),'2 - 4 Hr Raw Data'!B102,"")</f>
        <v>0</v>
      </c>
      <c r="E106" s="139">
        <f>IF(AND('2 - 4 Hr Raw Data'!Q102="",'3 - 24 Hr Raw Data'!Q102=""),'2 - 4 Hr Raw Data'!I102,"")</f>
        <v>0</v>
      </c>
      <c r="F106" s="64">
        <f>IF(AND('2 - 4 Hr Raw Data'!Q102="",'3 - 24 Hr Raw Data'!Q102=""),'2 - 4 Hr Raw Data'!J102,"")</f>
        <v>0</v>
      </c>
      <c r="G106" s="64">
        <f>IF(AND('2 - 4 Hr Raw Data'!Q102="",'3 - 24 Hr Raw Data'!Q102=""),'2 - 4 Hr Raw Data'!K102,"")</f>
        <v>0</v>
      </c>
      <c r="H106" s="68">
        <f>IF(AND('2 - 4 Hr Raw Data'!Q102="",'3 - 24 Hr Raw Data'!Q102=""),'2 - 4 Hr Raw Data'!L102,"")</f>
        <v>0</v>
      </c>
      <c r="I106" s="69">
        <f>IF(AND('2 - 4 Hr Raw Data'!Q102="",'3 - 24 Hr Raw Data'!Q102=""),'2 - 4 Hr Raw Data'!M102,"")</f>
        <v>0</v>
      </c>
      <c r="J106" s="235" t="e">
        <f>IF(AND('2 - 4 Hr Raw Data'!Q102="",'3 - 24 Hr Raw Data'!Q102=""),(F106/(E106))*100,"")</f>
        <v>#DIV/0!</v>
      </c>
      <c r="K106" s="65" t="e">
        <f ca="1">IF(AND('2 - 4 Hr Raw Data'!Q102="",'3 - 24 Hr Raw Data'!Q102=""),J106/$J$11,"")</f>
        <v>#DIV/0!</v>
      </c>
      <c r="L106" s="65" t="e">
        <f>IF(AND('2 - 4 Hr Raw Data'!Q102="",'3 - 24 Hr Raw Data'!Q102=""),(G106/(E106))*100,"")</f>
        <v>#DIV/0!</v>
      </c>
      <c r="M106" s="65" t="e">
        <f ca="1">IF(AND('2 - 4 Hr Raw Data'!Q102="",'3 - 24 Hr Raw Data'!Q102=""),L106/$L$11,"")</f>
        <v>#DIV/0!</v>
      </c>
      <c r="N106" s="65" t="e">
        <f ca="1">IF(AND('2 - 4 Hr Raw Data'!Q102="",'3 - 24 Hr Raw Data'!Q102=""),H106/$H$11,"")</f>
        <v>#DIV/0!</v>
      </c>
      <c r="O106" s="65" t="e">
        <f ca="1">IF(AND('2 - 4 Hr Raw Data'!Q102="",'3 - 24 Hr Raw Data'!Q102=""),I106/$I$11,"")</f>
        <v>#DIV/0!</v>
      </c>
      <c r="P106" s="66" t="e">
        <f>IF(AND('2 - 4 Hr Raw Data'!Q102="",'3 - 24 Hr Raw Data'!Q102=""),(E106/D106)*($S$4/1.042)*2,"")</f>
        <v>#DIV/0!</v>
      </c>
      <c r="Q106" s="67" t="e">
        <f>IF(AND('2 - 4 Hr Raw Data'!Q102="",'3 - 24 Hr Raw Data'!Q102=""),LOG(P106/S$6,2),"")</f>
        <v>#DIV/0!</v>
      </c>
      <c r="R106" s="68" t="e">
        <f ca="1">IF(AND('2 - 4 Hr Raw Data'!Q102="",'3 - 24 Hr Raw Data'!Q102=""),(P106/P$11)*100,"")</f>
        <v>#DIV/0!</v>
      </c>
      <c r="S106" s="68" t="e">
        <f ca="1">IF(AND('2 - 4 Hr Raw Data'!Q102="",'3 - 24 Hr Raw Data'!Q102=""),(P106-S$6)/(P$11-S$6)*100,"")</f>
        <v>#DIV/0!</v>
      </c>
      <c r="T106" s="69" t="e">
        <f ca="1">IF(AND('2 - 4 Hr Raw Data'!Q102="",'3 - 24 Hr Raw Data'!Q102=""),(Q106/Q$11)*100,"")</f>
        <v>#DIV/0!</v>
      </c>
      <c r="U106" s="294" t="str">
        <f>IF(AND('2 - 4 Hr Raw Data'!Q102&lt;&gt;"",'3 - 24 Hr Raw Data'!Q102=""),"4 Hour: "&amp;'2 - 4 Hr Raw Data'!Q102,IF(AND('2 - 4 Hr Raw Data'!Q102="",'3 - 24 Hr Raw Data'!Q102&lt;&gt;""),"24 Hour: "&amp;'3 - 24 Hr Raw Data'!Q102,IF(AND('2 - 4 Hr Raw Data'!Q102="",'3 - 24 Hr Raw Data'!Q102=""),"","4 Hour: "&amp;'2 - 4 Hr Raw Data'!Q102&amp;"; 24 Hour: "&amp;'3 - 24 Hr Raw Data'!Q102)))</f>
        <v/>
      </c>
      <c r="V106" s="70" t="b">
        <f t="shared" si="1"/>
        <v>0</v>
      </c>
    </row>
    <row r="107" spans="1:22" s="70" customFormat="1" ht="15" thickBot="1" x14ac:dyDescent="0.2">
      <c r="A107" s="339" t="str">
        <f>IF('2 - 4 Hr Raw Data'!O103="","",'2 - 4 Hr Raw Data'!O103)</f>
        <v/>
      </c>
      <c r="B107" s="278"/>
      <c r="C107" s="320" t="str">
        <f>IF(A107="","",'2 - 4 Hr Raw Data'!P103)</f>
        <v/>
      </c>
      <c r="D107" s="140">
        <f>IF(AND('2 - 4 Hr Raw Data'!Q103="",'3 - 24 Hr Raw Data'!Q103=""),'2 - 4 Hr Raw Data'!B103,"")</f>
        <v>0</v>
      </c>
      <c r="E107" s="141">
        <f>IF(AND('2 - 4 Hr Raw Data'!Q103="",'3 - 24 Hr Raw Data'!Q103=""),'2 - 4 Hr Raw Data'!I103,"")</f>
        <v>0</v>
      </c>
      <c r="F107" s="119">
        <f>IF(AND('2 - 4 Hr Raw Data'!Q103="",'3 - 24 Hr Raw Data'!Q103=""),'2 - 4 Hr Raw Data'!J103,"")</f>
        <v>0</v>
      </c>
      <c r="G107" s="119">
        <f>IF(AND('2 - 4 Hr Raw Data'!Q103="",'3 - 24 Hr Raw Data'!Q103=""),'2 - 4 Hr Raw Data'!K103,"")</f>
        <v>0</v>
      </c>
      <c r="H107" s="123">
        <f>IF(AND('2 - 4 Hr Raw Data'!Q103="",'3 - 24 Hr Raw Data'!Q103=""),'2 - 4 Hr Raw Data'!L103,"")</f>
        <v>0</v>
      </c>
      <c r="I107" s="124">
        <f>IF(AND('2 - 4 Hr Raw Data'!Q103="",'3 - 24 Hr Raw Data'!Q103=""),'2 - 4 Hr Raw Data'!M103,"")</f>
        <v>0</v>
      </c>
      <c r="J107" s="236" t="e">
        <f>IF(AND('2 - 4 Hr Raw Data'!Q103="",'3 - 24 Hr Raw Data'!Q103=""),(F107/(E107))*100,"")</f>
        <v>#DIV/0!</v>
      </c>
      <c r="K107" s="120" t="e">
        <f ca="1">IF(AND('2 - 4 Hr Raw Data'!Q103="",'3 - 24 Hr Raw Data'!Q103=""),J107/$J$11,"")</f>
        <v>#DIV/0!</v>
      </c>
      <c r="L107" s="120" t="e">
        <f>IF(AND('2 - 4 Hr Raw Data'!Q103="",'3 - 24 Hr Raw Data'!Q103=""),(G107/(E107))*100,"")</f>
        <v>#DIV/0!</v>
      </c>
      <c r="M107" s="120" t="e">
        <f ca="1">IF(AND('2 - 4 Hr Raw Data'!Q103="",'3 - 24 Hr Raw Data'!Q103=""),L107/$L$11,"")</f>
        <v>#DIV/0!</v>
      </c>
      <c r="N107" s="120" t="e">
        <f ca="1">IF(AND('2 - 4 Hr Raw Data'!Q103="",'3 - 24 Hr Raw Data'!Q103=""),H107/$H$11,"")</f>
        <v>#DIV/0!</v>
      </c>
      <c r="O107" s="120" t="e">
        <f ca="1">IF(AND('2 - 4 Hr Raw Data'!Q103="",'3 - 24 Hr Raw Data'!Q103=""),I107/$I$11,"")</f>
        <v>#DIV/0!</v>
      </c>
      <c r="P107" s="121" t="e">
        <f>IF(AND('2 - 4 Hr Raw Data'!Q103="",'3 - 24 Hr Raw Data'!Q103=""),(E107/D107)*($S$4/1.042)*2,"")</f>
        <v>#DIV/0!</v>
      </c>
      <c r="Q107" s="122" t="e">
        <f>IF(AND('2 - 4 Hr Raw Data'!Q103="",'3 - 24 Hr Raw Data'!Q103=""),LOG(P107/S$6,2),"")</f>
        <v>#DIV/0!</v>
      </c>
      <c r="R107" s="123" t="e">
        <f ca="1">IF(AND('2 - 4 Hr Raw Data'!Q103="",'3 - 24 Hr Raw Data'!Q103=""),(P107/P$11)*100,"")</f>
        <v>#DIV/0!</v>
      </c>
      <c r="S107" s="123" t="e">
        <f ca="1">IF(AND('2 - 4 Hr Raw Data'!Q103="",'3 - 24 Hr Raw Data'!Q103=""),(P107-S$6)/(P$11-S$6)*100,"")</f>
        <v>#DIV/0!</v>
      </c>
      <c r="T107" s="124" t="e">
        <f ca="1">IF(AND('2 - 4 Hr Raw Data'!Q103="",'3 - 24 Hr Raw Data'!Q103=""),(Q107/Q$11)*100,"")</f>
        <v>#DIV/0!</v>
      </c>
      <c r="U107" s="295" t="str">
        <f>IF(AND('2 - 4 Hr Raw Data'!Q103&lt;&gt;"",'3 - 24 Hr Raw Data'!Q103=""),"4 Hour: "&amp;'2 - 4 Hr Raw Data'!Q103,IF(AND('2 - 4 Hr Raw Data'!Q103="",'3 - 24 Hr Raw Data'!Q103&lt;&gt;""),"24 Hour: "&amp;'3 - 24 Hr Raw Data'!Q103,IF(AND('2 - 4 Hr Raw Data'!Q103="",'3 - 24 Hr Raw Data'!Q103=""),"","4 Hour: "&amp;'2 - 4 Hr Raw Data'!Q103&amp;"; 24 Hour: "&amp;'3 - 24 Hr Raw Data'!Q103)))</f>
        <v/>
      </c>
      <c r="V107" s="70" t="b">
        <f t="shared" si="1"/>
        <v>0</v>
      </c>
    </row>
    <row r="108" spans="1:22" x14ac:dyDescent="0.15">
      <c r="U108" s="296"/>
    </row>
    <row r="109" spans="1:22" x14ac:dyDescent="0.15">
      <c r="U109" s="296"/>
    </row>
    <row r="110" spans="1:22" x14ac:dyDescent="0.15">
      <c r="G110" s="72"/>
      <c r="J110" s="73"/>
      <c r="U110" s="296"/>
    </row>
    <row r="111" spans="1:22" x14ac:dyDescent="0.15">
      <c r="G111" s="77"/>
      <c r="J111" s="78"/>
    </row>
    <row r="112" spans="1:22" x14ac:dyDescent="0.15">
      <c r="G112" s="79"/>
      <c r="J112" s="80"/>
      <c r="K112" s="81"/>
      <c r="L112" s="81"/>
      <c r="M112" s="81"/>
      <c r="N112" s="81"/>
      <c r="O112" s="81"/>
      <c r="P112" s="82"/>
      <c r="Q112" s="81"/>
    </row>
    <row r="113" spans="1:21" x14ac:dyDescent="0.15">
      <c r="J113" s="80"/>
      <c r="K113" s="81"/>
      <c r="L113" s="81"/>
      <c r="M113" s="81"/>
      <c r="N113" s="81"/>
      <c r="O113" s="81"/>
      <c r="P113" s="82"/>
      <c r="Q113" s="81"/>
    </row>
    <row r="118" spans="1:21" s="84" customFormat="1" x14ac:dyDescent="0.15">
      <c r="A118" s="341"/>
      <c r="B118" s="83"/>
      <c r="C118" s="282"/>
      <c r="H118" s="88"/>
      <c r="I118" s="88"/>
      <c r="J118" s="85"/>
      <c r="K118" s="86"/>
      <c r="L118" s="86"/>
      <c r="M118" s="86"/>
      <c r="N118" s="86"/>
      <c r="O118" s="86"/>
      <c r="P118" s="87"/>
      <c r="Q118" s="86"/>
      <c r="R118" s="88"/>
      <c r="S118" s="88"/>
      <c r="T118" s="88"/>
      <c r="U118" s="237"/>
    </row>
    <row r="120" spans="1:21" x14ac:dyDescent="0.15">
      <c r="E120" s="76"/>
    </row>
  </sheetData>
  <sheetProtection formatCells="0" formatColumns="0" formatRows="0"/>
  <mergeCells count="16">
    <mergeCell ref="A1:B6"/>
    <mergeCell ref="S4:T4"/>
    <mergeCell ref="S5:T5"/>
    <mergeCell ref="S6:T6"/>
    <mergeCell ref="U7:U11"/>
    <mergeCell ref="B7:B10"/>
    <mergeCell ref="A7:A10"/>
    <mergeCell ref="C7:C10"/>
    <mergeCell ref="A11:C11"/>
    <mergeCell ref="D7:I7"/>
    <mergeCell ref="D8:D10"/>
    <mergeCell ref="E8:I8"/>
    <mergeCell ref="E9:G9"/>
    <mergeCell ref="H9:I9"/>
    <mergeCell ref="J7:T7"/>
    <mergeCell ref="J9:T9"/>
  </mergeCells>
  <phoneticPr fontId="7" type="noConversion"/>
  <conditionalFormatting sqref="B12:B107">
    <cfRule type="notContainsBlanks" dxfId="17" priority="11">
      <formula>LEN(TRIM(B12))&gt;0</formula>
    </cfRule>
  </conditionalFormatting>
  <conditionalFormatting sqref="A12:T107">
    <cfRule type="expression" dxfId="16" priority="1">
      <formula>$V12=TRUE</formula>
    </cfRule>
    <cfRule type="expression" dxfId="15" priority="3">
      <formula>$U12&lt;&gt;""</formula>
    </cfRule>
  </conditionalFormatting>
  <conditionalFormatting sqref="S4:S6">
    <cfRule type="notContainsBlanks" dxfId="14" priority="9">
      <formula>LEN(TRIM(S4))&gt;0</formula>
    </cfRule>
  </conditionalFormatting>
  <conditionalFormatting sqref="M5:M6">
    <cfRule type="notContainsBlanks" dxfId="13" priority="8">
      <formula>LEN(TRIM(M5))&gt;0</formula>
    </cfRule>
  </conditionalFormatting>
  <conditionalFormatting sqref="G3:G6">
    <cfRule type="notContainsBlanks" dxfId="12" priority="4">
      <formula>LEN(TRIM(G3))&gt;0</formula>
    </cfRule>
  </conditionalFormatting>
  <pageMargins left="0.5" right="0.5" top="1" bottom="1" header="0.5" footer="0.3"/>
  <pageSetup scale="44" firstPageNumber="23" fitToWidth="3" fitToHeight="2" orientation="landscape" useFirstPageNumber="1" horizontalDpi="4294967292" verticalDpi="4294967292"/>
  <headerFooter>
    <oddHeader>&amp;L&amp;"Verdana,Italic"&amp;8&amp;K000000MultiFlow Report&amp;R&amp;"Verdana,Italic"&amp;8&amp;K000000Litron Laboratories</oddHeader>
    <oddFooter>&amp;C&amp;K000000Page &amp;P of 42
&amp;A</oddFooter>
  </headerFooter>
  <drawing r:id="rId1"/>
  <extLst>
    <ext xmlns:mx="http://schemas.microsoft.com/office/mac/excel/2008/main" uri="{64002731-A6B0-56B0-2670-7721B7C09600}">
      <mx:PLV Mode="0" OnePage="0" WScale="27"/>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V115"/>
  <sheetViews>
    <sheetView view="pageBreakPreview" zoomScaleNormal="100" zoomScaleSheetLayoutView="100" workbookViewId="0">
      <pane xSplit="2" ySplit="11" topLeftCell="C12" activePane="bottomRight" state="frozen"/>
      <selection activeCell="A9" sqref="A9"/>
      <selection pane="topRight" activeCell="A9" sqref="A9"/>
      <selection pane="bottomLeft" activeCell="A9" sqref="A9"/>
      <selection pane="bottomRight" sqref="A1:B6"/>
    </sheetView>
  </sheetViews>
  <sheetFormatPr baseColWidth="10" defaultColWidth="10.6640625" defaultRowHeight="13" x14ac:dyDescent="0.15"/>
  <cols>
    <col min="1" max="1" width="25.5" style="344" customWidth="1"/>
    <col min="2" max="2" width="15.83203125" style="239" customWidth="1"/>
    <col min="3" max="3" width="9.33203125" style="291" customWidth="1"/>
    <col min="4" max="5" width="8.83203125" style="20" customWidth="1"/>
    <col min="6" max="6" width="10.33203125" style="20" customWidth="1"/>
    <col min="7" max="7" width="10.83203125" style="20" customWidth="1"/>
    <col min="8" max="8" width="7.6640625" style="372" customWidth="1"/>
    <col min="9" max="9" width="7.5" style="372" customWidth="1"/>
    <col min="10" max="10" width="9.6640625" style="20" customWidth="1"/>
    <col min="11" max="11" width="10.83203125" style="20" customWidth="1"/>
    <col min="12" max="12" width="10.6640625" style="20" customWidth="1"/>
    <col min="13" max="13" width="10.5" style="20" customWidth="1"/>
    <col min="14" max="14" width="8.6640625" style="20" customWidth="1"/>
    <col min="15" max="15" width="7.5" style="20" customWidth="1"/>
    <col min="16" max="16" width="10.6640625" style="20" bestFit="1" customWidth="1"/>
    <col min="17" max="17" width="11" style="20" customWidth="1"/>
    <col min="18" max="18" width="8.5" style="20" customWidth="1"/>
    <col min="19" max="19" width="8.83203125" style="20" customWidth="1"/>
    <col min="20" max="20" width="9.5" style="20" customWidth="1"/>
    <col min="21" max="21" width="31" style="237" customWidth="1"/>
    <col min="22" max="22" width="7.6640625" style="16" hidden="1" customWidth="1"/>
    <col min="23" max="16384" width="10.6640625" style="16"/>
  </cols>
  <sheetData>
    <row r="1" spans="1:22" s="4" customFormat="1" ht="40" customHeight="1" x14ac:dyDescent="0.35">
      <c r="A1" s="472" t="s">
        <v>42</v>
      </c>
      <c r="B1" s="472"/>
      <c r="C1" s="272"/>
      <c r="D1" s="164"/>
      <c r="E1" s="164"/>
      <c r="F1" s="164"/>
      <c r="G1" s="164"/>
      <c r="H1" s="362"/>
      <c r="I1" s="362"/>
      <c r="J1" s="18"/>
      <c r="K1" s="18"/>
      <c r="L1" s="18"/>
      <c r="M1" s="19"/>
      <c r="N1" s="18"/>
      <c r="O1" s="19"/>
      <c r="P1" s="18"/>
      <c r="Q1" s="18"/>
      <c r="R1" s="19"/>
      <c r="S1" s="19"/>
      <c r="T1" s="19"/>
      <c r="U1" s="292"/>
    </row>
    <row r="2" spans="1:22" s="4" customFormat="1" ht="14" customHeight="1" x14ac:dyDescent="0.15">
      <c r="A2" s="472"/>
      <c r="B2" s="472"/>
      <c r="C2" s="273"/>
      <c r="D2" s="55"/>
      <c r="E2" s="56"/>
      <c r="F2" s="54"/>
      <c r="G2" s="54"/>
      <c r="H2" s="251"/>
      <c r="I2" s="251"/>
      <c r="J2" s="19"/>
      <c r="K2" s="19"/>
      <c r="L2" s="19"/>
      <c r="M2" s="19"/>
      <c r="N2" s="19"/>
      <c r="O2" s="19"/>
      <c r="P2" s="19"/>
      <c r="Q2" s="19"/>
      <c r="R2" s="19"/>
      <c r="S2" s="19"/>
      <c r="T2" s="19"/>
      <c r="U2" s="292"/>
    </row>
    <row r="3" spans="1:22" s="6" customFormat="1" ht="14" customHeight="1" x14ac:dyDescent="0.15">
      <c r="A3" s="472"/>
      <c r="B3" s="472"/>
      <c r="C3" s="283" t="s">
        <v>51</v>
      </c>
      <c r="D3" s="284"/>
      <c r="E3" s="284"/>
      <c r="F3" s="285"/>
      <c r="G3" s="274">
        <f>'4 - 4 Hr Calc Data'!G3</f>
        <v>0</v>
      </c>
      <c r="H3" s="263"/>
      <c r="I3" s="263"/>
      <c r="O3" s="2"/>
      <c r="U3" s="293"/>
    </row>
    <row r="4" spans="1:22" s="6" customFormat="1" ht="14" x14ac:dyDescent="0.15">
      <c r="A4" s="472"/>
      <c r="B4" s="472"/>
      <c r="C4" s="283" t="s">
        <v>52</v>
      </c>
      <c r="D4" s="284"/>
      <c r="E4" s="284"/>
      <c r="F4" s="285"/>
      <c r="G4" s="274">
        <f>'4 - 4 Hr Calc Data'!G4</f>
        <v>0</v>
      </c>
      <c r="H4" s="263"/>
      <c r="I4" s="263"/>
      <c r="N4" s="516" t="s">
        <v>66</v>
      </c>
      <c r="O4" s="517"/>
      <c r="P4" s="517"/>
      <c r="Q4" s="517"/>
      <c r="R4" s="518"/>
      <c r="S4" s="514">
        <f>'4 - 4 Hr Calc Data'!S4:T4</f>
        <v>0</v>
      </c>
      <c r="T4" s="515"/>
      <c r="U4" s="293"/>
    </row>
    <row r="5" spans="1:22" s="6" customFormat="1" ht="14" x14ac:dyDescent="0.15">
      <c r="A5" s="472"/>
      <c r="B5" s="472"/>
      <c r="C5" s="283" t="s">
        <v>74</v>
      </c>
      <c r="D5" s="284"/>
      <c r="E5" s="284"/>
      <c r="F5" s="285"/>
      <c r="G5" s="274">
        <f>'4 - 4 Hr Calc Data'!G5</f>
        <v>0</v>
      </c>
      <c r="H5" s="363" t="s">
        <v>75</v>
      </c>
      <c r="I5" s="364"/>
      <c r="J5" s="289"/>
      <c r="K5" s="289"/>
      <c r="L5" s="289"/>
      <c r="M5" s="25">
        <f>'4 - 4 Hr Calc Data'!M5</f>
        <v>0</v>
      </c>
      <c r="N5" s="516" t="s">
        <v>67</v>
      </c>
      <c r="O5" s="517"/>
      <c r="P5" s="517"/>
      <c r="Q5" s="517"/>
      <c r="R5" s="518"/>
      <c r="S5" s="514">
        <f>'4 - 4 Hr Calc Data'!S5:T5</f>
        <v>0</v>
      </c>
      <c r="T5" s="515"/>
      <c r="U5" s="293"/>
    </row>
    <row r="6" spans="1:22" s="6" customFormat="1" ht="14" x14ac:dyDescent="0.15">
      <c r="A6" s="513"/>
      <c r="B6" s="513"/>
      <c r="C6" s="297" t="s">
        <v>76</v>
      </c>
      <c r="D6" s="298"/>
      <c r="E6" s="298"/>
      <c r="F6" s="299"/>
      <c r="G6" s="300">
        <f>'4 - 4 Hr Calc Data'!G6</f>
        <v>0</v>
      </c>
      <c r="H6" s="366" t="s">
        <v>77</v>
      </c>
      <c r="I6" s="367"/>
      <c r="J6" s="301"/>
      <c r="K6" s="301"/>
      <c r="L6" s="301"/>
      <c r="M6" s="302">
        <f>'4 - 4 Hr Calc Data'!M6</f>
        <v>0</v>
      </c>
      <c r="N6" s="519" t="s">
        <v>54</v>
      </c>
      <c r="O6" s="520"/>
      <c r="P6" s="520"/>
      <c r="Q6" s="520"/>
      <c r="R6" s="521"/>
      <c r="S6" s="514">
        <f>'4 - 4 Hr Calc Data'!S6:T6</f>
        <v>0</v>
      </c>
      <c r="T6" s="515"/>
      <c r="U6" s="293"/>
    </row>
    <row r="7" spans="1:22" s="4" customFormat="1" ht="13" customHeight="1" x14ac:dyDescent="0.15">
      <c r="A7" s="525" t="s">
        <v>73</v>
      </c>
      <c r="B7" s="526" t="s">
        <v>83</v>
      </c>
      <c r="C7" s="538" t="s">
        <v>30</v>
      </c>
      <c r="D7" s="527" t="s">
        <v>17</v>
      </c>
      <c r="E7" s="528"/>
      <c r="F7" s="528"/>
      <c r="G7" s="528"/>
      <c r="H7" s="528"/>
      <c r="I7" s="529"/>
      <c r="J7" s="530" t="s">
        <v>16</v>
      </c>
      <c r="K7" s="531"/>
      <c r="L7" s="531"/>
      <c r="M7" s="531"/>
      <c r="N7" s="531"/>
      <c r="O7" s="531"/>
      <c r="P7" s="531"/>
      <c r="Q7" s="531"/>
      <c r="R7" s="531"/>
      <c r="S7" s="531"/>
      <c r="T7" s="532"/>
      <c r="U7" s="522" t="s">
        <v>71</v>
      </c>
    </row>
    <row r="8" spans="1:22" s="8" customFormat="1" ht="13" customHeight="1" x14ac:dyDescent="0.15">
      <c r="A8" s="485"/>
      <c r="B8" s="482"/>
      <c r="C8" s="488"/>
      <c r="D8" s="496" t="s">
        <v>36</v>
      </c>
      <c r="E8" s="499" t="s">
        <v>24</v>
      </c>
      <c r="F8" s="500"/>
      <c r="G8" s="500"/>
      <c r="H8" s="500"/>
      <c r="I8" s="501"/>
      <c r="J8" s="533"/>
      <c r="K8" s="534"/>
      <c r="L8" s="534"/>
      <c r="M8" s="534"/>
      <c r="N8" s="534"/>
      <c r="O8" s="534"/>
      <c r="P8" s="534"/>
      <c r="Q8" s="534"/>
      <c r="R8" s="534"/>
      <c r="S8" s="534"/>
      <c r="T8" s="535"/>
      <c r="U8" s="479"/>
    </row>
    <row r="9" spans="1:22" s="8" customFormat="1" ht="27" customHeight="1" x14ac:dyDescent="0.15">
      <c r="A9" s="485"/>
      <c r="B9" s="482"/>
      <c r="C9" s="488"/>
      <c r="D9" s="497"/>
      <c r="E9" s="502" t="s">
        <v>31</v>
      </c>
      <c r="F9" s="503"/>
      <c r="G9" s="504"/>
      <c r="H9" s="505" t="s">
        <v>22</v>
      </c>
      <c r="I9" s="506"/>
      <c r="J9" s="536" t="s">
        <v>41</v>
      </c>
      <c r="K9" s="537"/>
      <c r="L9" s="537"/>
      <c r="M9" s="537"/>
      <c r="N9" s="537"/>
      <c r="O9" s="537"/>
      <c r="P9" s="537"/>
      <c r="Q9" s="537"/>
      <c r="R9" s="537"/>
      <c r="S9" s="537"/>
      <c r="T9" s="537"/>
      <c r="U9" s="479"/>
    </row>
    <row r="10" spans="1:22" s="10" customFormat="1" ht="57" thickBot="1" x14ac:dyDescent="0.2">
      <c r="A10" s="486"/>
      <c r="B10" s="483"/>
      <c r="C10" s="489"/>
      <c r="D10" s="498"/>
      <c r="E10" s="264" t="s">
        <v>26</v>
      </c>
      <c r="F10" s="264" t="s">
        <v>32</v>
      </c>
      <c r="G10" s="264" t="s">
        <v>25</v>
      </c>
      <c r="H10" s="355" t="s">
        <v>27</v>
      </c>
      <c r="I10" s="365" t="s">
        <v>28</v>
      </c>
      <c r="J10" s="17" t="s">
        <v>0</v>
      </c>
      <c r="K10" s="12" t="s">
        <v>6</v>
      </c>
      <c r="L10" s="12" t="s">
        <v>3</v>
      </c>
      <c r="M10" s="229" t="s">
        <v>8</v>
      </c>
      <c r="N10" s="12" t="s">
        <v>1</v>
      </c>
      <c r="O10" s="12" t="s">
        <v>7</v>
      </c>
      <c r="P10" s="13" t="s">
        <v>5</v>
      </c>
      <c r="Q10" s="12" t="s">
        <v>4</v>
      </c>
      <c r="R10" s="14" t="s">
        <v>13</v>
      </c>
      <c r="S10" s="14" t="s">
        <v>14</v>
      </c>
      <c r="T10" s="146" t="s">
        <v>15</v>
      </c>
      <c r="U10" s="479"/>
    </row>
    <row r="11" spans="1:22" s="15" customFormat="1" ht="13" customHeight="1" thickBot="1" x14ac:dyDescent="0.2">
      <c r="A11" s="539" t="s">
        <v>47</v>
      </c>
      <c r="B11" s="540"/>
      <c r="C11" s="541"/>
      <c r="D11" s="312" t="e">
        <f ca="1">AVERAGE(INDIRECT("d"&amp;G3&amp;":d"&amp;G4))</f>
        <v>#REF!</v>
      </c>
      <c r="E11" s="313" t="e">
        <f ca="1">AVERAGE(INDIRECT("e"&amp;G3&amp;":e"&amp;G4))</f>
        <v>#REF!</v>
      </c>
      <c r="F11" s="314" t="e">
        <f ca="1">AVERAGE(INDIRECT("f"&amp;G3&amp;":f"&amp;G4))</f>
        <v>#REF!</v>
      </c>
      <c r="G11" s="314" t="e">
        <f ca="1">AVERAGE(INDIRECT("g"&amp;G3&amp;":g"&amp;G4))</f>
        <v>#REF!</v>
      </c>
      <c r="H11" s="314" t="e">
        <f ca="1">AVERAGE(INDIRECT("h"&amp;G3&amp;":h"&amp;G4))</f>
        <v>#REF!</v>
      </c>
      <c r="I11" s="368" t="e">
        <f ca="1">AVERAGE(INDIRECT("i"&amp;G3&amp;":i"&amp;G4))</f>
        <v>#REF!</v>
      </c>
      <c r="J11" s="315" t="e">
        <f ca="1">AVERAGE(INDIRECT("j"&amp;G3&amp;":j"&amp;G4))</f>
        <v>#REF!</v>
      </c>
      <c r="K11" s="316" t="e">
        <f ca="1">AVERAGE(INDIRECT("k"&amp;G3&amp;":k"&amp;G4))</f>
        <v>#REF!</v>
      </c>
      <c r="L11" s="316" t="e">
        <f ca="1">AVERAGE(INDIRECT("l"&amp;G3&amp;":l"&amp;G4))</f>
        <v>#REF!</v>
      </c>
      <c r="M11" s="228" t="e">
        <f ca="1">AVERAGE(INDIRECT("m"&amp;G3&amp;":m"&amp;G4))</f>
        <v>#REF!</v>
      </c>
      <c r="N11" s="316" t="e">
        <f ca="1">AVERAGE(INDIRECT("n"&amp;G3&amp;":n"&amp;G4))</f>
        <v>#REF!</v>
      </c>
      <c r="O11" s="316" t="e">
        <f ca="1">AVERAGE(INDIRECT("o"&amp;G3&amp;":o"&amp;G4))</f>
        <v>#REF!</v>
      </c>
      <c r="P11" s="317" t="e">
        <f ca="1">AVERAGE(INDIRECT("p"&amp;G3&amp;":p"&amp;G4))</f>
        <v>#REF!</v>
      </c>
      <c r="Q11" s="316" t="e">
        <f ca="1">AVERAGE(INDIRECT("q"&amp;G3&amp;":q"&amp;G4))</f>
        <v>#REF!</v>
      </c>
      <c r="R11" s="318" t="e">
        <f ca="1">AVERAGE(INDIRECT("r"&amp;G3&amp;":r"&amp;G4))</f>
        <v>#REF!</v>
      </c>
      <c r="S11" s="318" t="e">
        <f ca="1">AVERAGE(INDIRECT("s"&amp;G3&amp;":s"&amp;G4))</f>
        <v>#REF!</v>
      </c>
      <c r="T11" s="319" t="e">
        <f ca="1">AVERAGE(INDIRECT("t"&amp;G3&amp;":t"&amp;G4))</f>
        <v>#REF!</v>
      </c>
      <c r="U11" s="523"/>
    </row>
    <row r="12" spans="1:22" ht="14" x14ac:dyDescent="0.15">
      <c r="A12" s="342" t="str">
        <f>IF('3 - 24 Hr Raw Data'!O8="","",'3 - 24 Hr Raw Data'!O8)</f>
        <v/>
      </c>
      <c r="B12" s="303" t="str">
        <f>IF(A12="","",'4 - 4 Hr Calc Data'!B12)</f>
        <v/>
      </c>
      <c r="C12" s="290" t="str">
        <f>IF(A12="","",'3 - 24 Hr Raw Data'!P8)</f>
        <v/>
      </c>
      <c r="D12" s="304">
        <f>IF(AND('2 - 4 Hr Raw Data'!Q8="",'3 - 24 Hr Raw Data'!Q8=""),'3 - 24 Hr Raw Data'!B8,"")</f>
        <v>0</v>
      </c>
      <c r="E12" s="305">
        <f>IF(AND('2 - 4 Hr Raw Data'!Q8="",'3 - 24 Hr Raw Data'!Q8=""),'3 - 24 Hr Raw Data'!I8,"")</f>
        <v>0</v>
      </c>
      <c r="F12" s="306">
        <f>IF(AND('2 - 4 Hr Raw Data'!Q8="",'3 - 24 Hr Raw Data'!Q8=""),'3 - 24 Hr Raw Data'!J8,"")</f>
        <v>0</v>
      </c>
      <c r="G12" s="306">
        <f>IF(AND('2 - 4 Hr Raw Data'!Q8="",'3 - 24 Hr Raw Data'!Q8=""),'3 - 24 Hr Raw Data'!K8,"")</f>
        <v>0</v>
      </c>
      <c r="H12" s="309">
        <f>IF(AND('2 - 4 Hr Raw Data'!Q8="",'3 - 24 Hr Raw Data'!Q8=""),'3 - 24 Hr Raw Data'!L8,"")</f>
        <v>0</v>
      </c>
      <c r="I12" s="369">
        <f>IF(AND('2 - 4 Hr Raw Data'!Q8="",'3 - 24 Hr Raw Data'!Q8=""),'3 - 24 Hr Raw Data'!M8,"")</f>
        <v>0</v>
      </c>
      <c r="J12" s="307" t="e">
        <f>IF(AND('2 - 4 Hr Raw Data'!Q8="",'3 - 24 Hr Raw Data'!Q8=""),(F12/(E12))*100,"")</f>
        <v>#DIV/0!</v>
      </c>
      <c r="K12" s="227" t="e">
        <f ca="1">IF(AND('2 - 4 Hr Raw Data'!Q8="",'3 - 24 Hr Raw Data'!Q8=""),J12/$J$11,"")</f>
        <v>#DIV/0!</v>
      </c>
      <c r="L12" s="308" t="e">
        <f>IF(AND('2 - 4 Hr Raw Data'!Q8="",'3 - 24 Hr Raw Data'!Q8=""),(G12/(E12))*100,"")</f>
        <v>#DIV/0!</v>
      </c>
      <c r="M12" s="227" t="e">
        <f ca="1">IF(AND('2 - 4 Hr Raw Data'!Q8="",'3 - 24 Hr Raw Data'!Q8=""),L12/$L$11,"")</f>
        <v>#DIV/0!</v>
      </c>
      <c r="N12" s="307" t="e">
        <f ca="1">IF(AND('2 - 4 Hr Raw Data'!Q8="",'3 - 24 Hr Raw Data'!Q8=""),H12/$H$11,"")</f>
        <v>#REF!</v>
      </c>
      <c r="O12" s="227" t="e">
        <f ca="1">IF(AND('2 - 4 Hr Raw Data'!Q8="",'3 - 24 Hr Raw Data'!Q8=""),I12/$I$11,"")</f>
        <v>#REF!</v>
      </c>
      <c r="P12" s="305" t="e">
        <f>IF(AND('2 - 4 Hr Raw Data'!Q8="",'3 - 24 Hr Raw Data'!Q8=""),(E12/D12)*($S$4/1.042)*2,"")</f>
        <v>#DIV/0!</v>
      </c>
      <c r="Q12" s="227" t="e">
        <f>IF(AND('2 - 4 Hr Raw Data'!Q8="",'3 - 24 Hr Raw Data'!Q8=""),LOG(P12/S$6,2),"")</f>
        <v>#DIV/0!</v>
      </c>
      <c r="R12" s="309" t="e">
        <f ca="1">IF(AND('2 - 4 Hr Raw Data'!Q8="",'3 - 24 Hr Raw Data'!Q8=""),(P12/P$11)*100,"")</f>
        <v>#DIV/0!</v>
      </c>
      <c r="S12" s="309" t="e">
        <f ca="1">IF(AND('2 - 4 Hr Raw Data'!Q8="",'3 - 24 Hr Raw Data'!Q8=""),(P12-S$6)/(P$11-S$6)*100,"")</f>
        <v>#DIV/0!</v>
      </c>
      <c r="T12" s="310" t="e">
        <f ca="1">IF(AND('2 - 4 Hr Raw Data'!Q8="",'3 - 24 Hr Raw Data'!Q8=""),(Q12/Q$11)*100,"")</f>
        <v>#DIV/0!</v>
      </c>
      <c r="U12" s="311" t="e">
        <f ca="1">IF(R12&lt;20,"% RNC less than 20 %",IF(AND('2 - 4 Hr Raw Data'!Q8&lt;&gt;"",'3 - 24 Hr Raw Data'!Q8=""),"4 Hour: "&amp;'2 - 4 Hr Raw Data'!Q8,IF(AND('2 - 4 Hr Raw Data'!Q8="",'3 - 24 Hr Raw Data'!Q8&lt;&gt;""),"24 Hour: "&amp;'3 - 24 Hr Raw Data'!Q8,IF(AND('2 - 4 Hr Raw Data'!Q8="",'3 - 24 Hr Raw Data'!Q8=""),"","4 Hour: "&amp;'2 - 4 Hr Raw Data'!Q8&amp;"; 24 Hour: "&amp;'3 - 24 Hr Raw Data'!Q8))))</f>
        <v>#DIV/0!</v>
      </c>
      <c r="V12" s="16" t="b">
        <f ca="1">OR(ISNUMBER(SEARCH("well not plated",$U12)),ISNUMBER(SEARCH("well not analyzed",$U12)))</f>
        <v>0</v>
      </c>
    </row>
    <row r="13" spans="1:22" ht="14" x14ac:dyDescent="0.15">
      <c r="A13" s="343" t="str">
        <f>IF('3 - 24 Hr Raw Data'!O9="","",'3 - 24 Hr Raw Data'!O9)</f>
        <v/>
      </c>
      <c r="B13" s="238" t="str">
        <f>IF(A13="","",'4 - 4 Hr Calc Data'!B13)</f>
        <v/>
      </c>
      <c r="C13" s="290" t="str">
        <f>IF(A13="","",'3 - 24 Hr Raw Data'!P9)</f>
        <v/>
      </c>
      <c r="D13" s="142">
        <f>IF(AND('2 - 4 Hr Raw Data'!Q9="",'3 - 24 Hr Raw Data'!Q9=""),'3 - 24 Hr Raw Data'!B9,"")</f>
        <v>0</v>
      </c>
      <c r="E13" s="128">
        <f>IF(AND('2 - 4 Hr Raw Data'!Q9="",'3 - 24 Hr Raw Data'!Q9=""),'3 - 24 Hr Raw Data'!I9,"")</f>
        <v>0</v>
      </c>
      <c r="F13" s="126">
        <f>IF(AND('2 - 4 Hr Raw Data'!Q9="",'3 - 24 Hr Raw Data'!Q9=""),'3 - 24 Hr Raw Data'!J9,"")</f>
        <v>0</v>
      </c>
      <c r="G13" s="126">
        <f>IF(AND('2 - 4 Hr Raw Data'!Q9="",'3 - 24 Hr Raw Data'!Q9=""),'3 - 24 Hr Raw Data'!K9,"")</f>
        <v>0</v>
      </c>
      <c r="H13" s="129">
        <f>IF(AND('2 - 4 Hr Raw Data'!Q9="",'3 - 24 Hr Raw Data'!Q9=""),'3 - 24 Hr Raw Data'!L9,"")</f>
        <v>0</v>
      </c>
      <c r="I13" s="370">
        <f>IF(AND('2 - 4 Hr Raw Data'!Q9="",'3 - 24 Hr Raw Data'!Q9=""),'3 - 24 Hr Raw Data'!M9,"")</f>
        <v>0</v>
      </c>
      <c r="J13" s="225" t="e">
        <f>IF(AND('2 - 4 Hr Raw Data'!Q9="",'3 - 24 Hr Raw Data'!Q9=""),(F13/(E13))*100,"")</f>
        <v>#DIV/0!</v>
      </c>
      <c r="K13" s="127" t="e">
        <f ca="1">IF(AND('2 - 4 Hr Raw Data'!Q9="",'3 - 24 Hr Raw Data'!Q9=""),J13/$J$11,"")</f>
        <v>#DIV/0!</v>
      </c>
      <c r="L13" s="223" t="e">
        <f>IF(AND('2 - 4 Hr Raw Data'!Q9="",'3 - 24 Hr Raw Data'!Q9=""),(G13/(E13))*100,"")</f>
        <v>#DIV/0!</v>
      </c>
      <c r="M13" s="127" t="e">
        <f ca="1">IF(AND('2 - 4 Hr Raw Data'!Q9="",'3 - 24 Hr Raw Data'!Q9=""),L13/$L$11,"")</f>
        <v>#DIV/0!</v>
      </c>
      <c r="N13" s="225" t="e">
        <f ca="1">IF(AND('2 - 4 Hr Raw Data'!Q9="",'3 - 24 Hr Raw Data'!Q9=""),H13/$H$11,"")</f>
        <v>#REF!</v>
      </c>
      <c r="O13" s="127" t="e">
        <f ca="1">IF(AND('2 - 4 Hr Raw Data'!Q9="",'3 - 24 Hr Raw Data'!Q9=""),I13/$I$11,"")</f>
        <v>#REF!</v>
      </c>
      <c r="P13" s="128" t="e">
        <f>IF(AND('2 - 4 Hr Raw Data'!Q9="",'3 - 24 Hr Raw Data'!Q9=""),(E13/D13)*($S$4/1.042)*2,"")</f>
        <v>#DIV/0!</v>
      </c>
      <c r="Q13" s="127" t="e">
        <f>IF(AND('2 - 4 Hr Raw Data'!Q9="",'3 - 24 Hr Raw Data'!Q9=""),LOG(P13/S$6,2),"")</f>
        <v>#DIV/0!</v>
      </c>
      <c r="R13" s="129" t="e">
        <f ca="1">IF(AND('2 - 4 Hr Raw Data'!Q9="",'3 - 24 Hr Raw Data'!Q9=""),(P13/P$11)*100,"")</f>
        <v>#DIV/0!</v>
      </c>
      <c r="S13" s="129" t="e">
        <f ca="1">IF(AND('2 - 4 Hr Raw Data'!Q9="",'3 - 24 Hr Raw Data'!Q9=""),(P13-S$6)/(P$11-S$6)*100,"")</f>
        <v>#DIV/0!</v>
      </c>
      <c r="T13" s="144" t="e">
        <f ca="1">IF(AND('2 - 4 Hr Raw Data'!Q9="",'3 - 24 Hr Raw Data'!Q9=""),(Q13/Q$11)*100,"")</f>
        <v>#DIV/0!</v>
      </c>
      <c r="U13" s="294" t="e">
        <f ca="1">IF(R13&lt;20,"% RNC less than 20 %",IF(AND('2 - 4 Hr Raw Data'!Q9&lt;&gt;"",'3 - 24 Hr Raw Data'!Q9=""),"4 Hour: "&amp;'2 - 4 Hr Raw Data'!Q9,IF(AND('2 - 4 Hr Raw Data'!Q9="",'3 - 24 Hr Raw Data'!Q9&lt;&gt;""),"24 Hour: "&amp;'3 - 24 Hr Raw Data'!Q9,IF(AND('2 - 4 Hr Raw Data'!Q9="",'3 - 24 Hr Raw Data'!Q9=""),"","4 Hour: "&amp;'2 - 4 Hr Raw Data'!Q9&amp;"; 24 Hour: "&amp;'3 - 24 Hr Raw Data'!Q9))))</f>
        <v>#DIV/0!</v>
      </c>
      <c r="V13" s="16" t="b">
        <f t="shared" ref="V13:V76" ca="1" si="0">OR(ISNUMBER(SEARCH("well not plated",$U13)),ISNUMBER(SEARCH("well not analyzed",$U13)))</f>
        <v>0</v>
      </c>
    </row>
    <row r="14" spans="1:22" ht="13" customHeight="1" x14ac:dyDescent="0.15">
      <c r="A14" s="343" t="str">
        <f>IF('3 - 24 Hr Raw Data'!O10="","",'3 - 24 Hr Raw Data'!O10)</f>
        <v/>
      </c>
      <c r="B14" s="238" t="str">
        <f>IF(A14="","",'4 - 4 Hr Calc Data'!B14)</f>
        <v/>
      </c>
      <c r="C14" s="290" t="str">
        <f>IF(A14="","",'3 - 24 Hr Raw Data'!P10)</f>
        <v/>
      </c>
      <c r="D14" s="142">
        <f>IF(AND('2 - 4 Hr Raw Data'!Q10="",'3 - 24 Hr Raw Data'!Q10=""),'3 - 24 Hr Raw Data'!B10,"")</f>
        <v>0</v>
      </c>
      <c r="E14" s="128">
        <f>IF(AND('2 - 4 Hr Raw Data'!Q10="",'3 - 24 Hr Raw Data'!Q10=""),'3 - 24 Hr Raw Data'!I10,"")</f>
        <v>0</v>
      </c>
      <c r="F14" s="126">
        <f>IF(AND('2 - 4 Hr Raw Data'!Q10="",'3 - 24 Hr Raw Data'!Q10=""),'3 - 24 Hr Raw Data'!J10,"")</f>
        <v>0</v>
      </c>
      <c r="G14" s="126">
        <f>IF(AND('2 - 4 Hr Raw Data'!Q10="",'3 - 24 Hr Raw Data'!Q10=""),'3 - 24 Hr Raw Data'!K10,"")</f>
        <v>0</v>
      </c>
      <c r="H14" s="129">
        <f>IF(AND('2 - 4 Hr Raw Data'!Q10="",'3 - 24 Hr Raw Data'!Q10=""),'3 - 24 Hr Raw Data'!L10,"")</f>
        <v>0</v>
      </c>
      <c r="I14" s="370">
        <f>IF(AND('2 - 4 Hr Raw Data'!Q10="",'3 - 24 Hr Raw Data'!Q10=""),'3 - 24 Hr Raw Data'!M10,"")</f>
        <v>0</v>
      </c>
      <c r="J14" s="225" t="e">
        <f>IF(AND('2 - 4 Hr Raw Data'!Q10="",'3 - 24 Hr Raw Data'!Q10=""),(F14/(E14))*100,"")</f>
        <v>#DIV/0!</v>
      </c>
      <c r="K14" s="127" t="e">
        <f ca="1">IF(AND('2 - 4 Hr Raw Data'!Q10="",'3 - 24 Hr Raw Data'!Q10=""),J14/$J$11,"")</f>
        <v>#DIV/0!</v>
      </c>
      <c r="L14" s="223" t="e">
        <f>IF(AND('2 - 4 Hr Raw Data'!Q10="",'3 - 24 Hr Raw Data'!Q10=""),(G14/(E14))*100,"")</f>
        <v>#DIV/0!</v>
      </c>
      <c r="M14" s="127" t="e">
        <f ca="1">IF(AND('2 - 4 Hr Raw Data'!Q10="",'3 - 24 Hr Raw Data'!Q10=""),L14/$L$11,"")</f>
        <v>#DIV/0!</v>
      </c>
      <c r="N14" s="225" t="e">
        <f ca="1">IF(AND('2 - 4 Hr Raw Data'!Q10="",'3 - 24 Hr Raw Data'!Q10=""),H14/$H$11,"")</f>
        <v>#REF!</v>
      </c>
      <c r="O14" s="127" t="e">
        <f ca="1">IF(AND('2 - 4 Hr Raw Data'!Q10="",'3 - 24 Hr Raw Data'!Q10=""),I14/$I$11,"")</f>
        <v>#REF!</v>
      </c>
      <c r="P14" s="128" t="e">
        <f>IF(AND('2 - 4 Hr Raw Data'!Q10="",'3 - 24 Hr Raw Data'!Q10=""),(E14/D14)*($S$4/1.042)*2,"")</f>
        <v>#DIV/0!</v>
      </c>
      <c r="Q14" s="127" t="e">
        <f>IF(AND('2 - 4 Hr Raw Data'!Q10="",'3 - 24 Hr Raw Data'!Q10=""),LOG(P14/S$6,2),"")</f>
        <v>#DIV/0!</v>
      </c>
      <c r="R14" s="129" t="e">
        <f ca="1">IF(AND('2 - 4 Hr Raw Data'!Q10="",'3 - 24 Hr Raw Data'!Q10=""),(P14/P$11)*100,"")</f>
        <v>#DIV/0!</v>
      </c>
      <c r="S14" s="129" t="e">
        <f ca="1">IF(AND('2 - 4 Hr Raw Data'!Q10="",'3 - 24 Hr Raw Data'!Q10=""),(P14-S$6)/(P$11-S$6)*100,"")</f>
        <v>#DIV/0!</v>
      </c>
      <c r="T14" s="144" t="e">
        <f ca="1">IF(AND('2 - 4 Hr Raw Data'!Q10="",'3 - 24 Hr Raw Data'!Q10=""),(Q14/Q$11)*100,"")</f>
        <v>#DIV/0!</v>
      </c>
      <c r="U14" s="294" t="e">
        <f ca="1">IF(R14&lt;20,"% RNC less than 20 %",IF(AND('2 - 4 Hr Raw Data'!Q10&lt;&gt;"",'3 - 24 Hr Raw Data'!Q10=""),"4 Hour: "&amp;'2 - 4 Hr Raw Data'!Q10,IF(AND('2 - 4 Hr Raw Data'!Q10="",'3 - 24 Hr Raw Data'!Q10&lt;&gt;""),"24 Hour: "&amp;'3 - 24 Hr Raw Data'!Q10,IF(AND('2 - 4 Hr Raw Data'!Q10="",'3 - 24 Hr Raw Data'!Q10=""),"","4 Hour: "&amp;'2 - 4 Hr Raw Data'!Q10&amp;"; 24 Hour: "&amp;'3 - 24 Hr Raw Data'!Q10))))</f>
        <v>#DIV/0!</v>
      </c>
      <c r="V14" s="16" t="b">
        <f t="shared" ca="1" si="0"/>
        <v>0</v>
      </c>
    </row>
    <row r="15" spans="1:22" ht="14" x14ac:dyDescent="0.15">
      <c r="A15" s="343" t="str">
        <f>IF('3 - 24 Hr Raw Data'!O11="","",'3 - 24 Hr Raw Data'!O11)</f>
        <v/>
      </c>
      <c r="B15" s="238" t="str">
        <f>IF(A15="","",'4 - 4 Hr Calc Data'!B15)</f>
        <v/>
      </c>
      <c r="C15" s="290" t="str">
        <f>IF(A15="","",'3 - 24 Hr Raw Data'!P11)</f>
        <v/>
      </c>
      <c r="D15" s="142">
        <f>IF(AND('2 - 4 Hr Raw Data'!Q11="",'3 - 24 Hr Raw Data'!Q11=""),'3 - 24 Hr Raw Data'!B11,"")</f>
        <v>0</v>
      </c>
      <c r="E15" s="128">
        <f>IF(AND('2 - 4 Hr Raw Data'!Q11="",'3 - 24 Hr Raw Data'!Q11=""),'3 - 24 Hr Raw Data'!I11,"")</f>
        <v>0</v>
      </c>
      <c r="F15" s="126">
        <f>IF(AND('2 - 4 Hr Raw Data'!Q11="",'3 - 24 Hr Raw Data'!Q11=""),'3 - 24 Hr Raw Data'!J11,"")</f>
        <v>0</v>
      </c>
      <c r="G15" s="126">
        <f>IF(AND('2 - 4 Hr Raw Data'!Q11="",'3 - 24 Hr Raw Data'!Q11=""),'3 - 24 Hr Raw Data'!K11,"")</f>
        <v>0</v>
      </c>
      <c r="H15" s="129">
        <f>IF(AND('2 - 4 Hr Raw Data'!Q11="",'3 - 24 Hr Raw Data'!Q11=""),'3 - 24 Hr Raw Data'!L11,"")</f>
        <v>0</v>
      </c>
      <c r="I15" s="370">
        <f>IF(AND('2 - 4 Hr Raw Data'!Q11="",'3 - 24 Hr Raw Data'!Q11=""),'3 - 24 Hr Raw Data'!M11,"")</f>
        <v>0</v>
      </c>
      <c r="J15" s="225" t="e">
        <f>IF(AND('2 - 4 Hr Raw Data'!Q11="",'3 - 24 Hr Raw Data'!Q11=""),(F15/(E15))*100,"")</f>
        <v>#DIV/0!</v>
      </c>
      <c r="K15" s="127" t="e">
        <f ca="1">IF(AND('2 - 4 Hr Raw Data'!Q11="",'3 - 24 Hr Raw Data'!Q11=""),J15/$J$11,"")</f>
        <v>#DIV/0!</v>
      </c>
      <c r="L15" s="223" t="e">
        <f>IF(AND('2 - 4 Hr Raw Data'!Q11="",'3 - 24 Hr Raw Data'!Q11=""),(G15/(E15))*100,"")</f>
        <v>#DIV/0!</v>
      </c>
      <c r="M15" s="127" t="e">
        <f ca="1">IF(AND('2 - 4 Hr Raw Data'!Q11="",'3 - 24 Hr Raw Data'!Q11=""),L15/$L$11,"")</f>
        <v>#DIV/0!</v>
      </c>
      <c r="N15" s="225" t="e">
        <f ca="1">IF(AND('2 - 4 Hr Raw Data'!Q11="",'3 - 24 Hr Raw Data'!Q11=""),H15/$H$11,"")</f>
        <v>#REF!</v>
      </c>
      <c r="O15" s="127" t="e">
        <f ca="1">IF(AND('2 - 4 Hr Raw Data'!Q11="",'3 - 24 Hr Raw Data'!Q11=""),I15/$I$11,"")</f>
        <v>#REF!</v>
      </c>
      <c r="P15" s="128" t="e">
        <f>IF(AND('2 - 4 Hr Raw Data'!Q11="",'3 - 24 Hr Raw Data'!Q11=""),(E15/D15)*($S$4/1.042)*2,"")</f>
        <v>#DIV/0!</v>
      </c>
      <c r="Q15" s="127" t="e">
        <f>IF(AND('2 - 4 Hr Raw Data'!Q11="",'3 - 24 Hr Raw Data'!Q11=""),LOG(P15/S$6,2),"")</f>
        <v>#DIV/0!</v>
      </c>
      <c r="R15" s="129" t="e">
        <f ca="1">IF(AND('2 - 4 Hr Raw Data'!Q11="",'3 - 24 Hr Raw Data'!Q11=""),(P15/P$11)*100,"")</f>
        <v>#DIV/0!</v>
      </c>
      <c r="S15" s="129" t="e">
        <f ca="1">IF(AND('2 - 4 Hr Raw Data'!Q11="",'3 - 24 Hr Raw Data'!Q11=""),(P15-S$6)/(P$11-S$6)*100,"")</f>
        <v>#DIV/0!</v>
      </c>
      <c r="T15" s="144" t="e">
        <f ca="1">IF(AND('2 - 4 Hr Raw Data'!Q11="",'3 - 24 Hr Raw Data'!Q11=""),(Q15/Q$11)*100,"")</f>
        <v>#DIV/0!</v>
      </c>
      <c r="U15" s="294" t="e">
        <f ca="1">IF(R15&lt;20,"% RNC less than 20 %",IF(AND('2 - 4 Hr Raw Data'!Q11&lt;&gt;"",'3 - 24 Hr Raw Data'!Q11=""),"4 Hour: "&amp;'2 - 4 Hr Raw Data'!Q11,IF(AND('2 - 4 Hr Raw Data'!Q11="",'3 - 24 Hr Raw Data'!Q11&lt;&gt;""),"24 Hour: "&amp;'3 - 24 Hr Raw Data'!Q11,IF(AND('2 - 4 Hr Raw Data'!Q11="",'3 - 24 Hr Raw Data'!Q11=""),"","4 Hour: "&amp;'2 - 4 Hr Raw Data'!Q11&amp;"; 24 Hour: "&amp;'3 - 24 Hr Raw Data'!Q11))))</f>
        <v>#DIV/0!</v>
      </c>
      <c r="V15" s="16" t="b">
        <f t="shared" ca="1" si="0"/>
        <v>0</v>
      </c>
    </row>
    <row r="16" spans="1:22" ht="14" x14ac:dyDescent="0.15">
      <c r="A16" s="343" t="str">
        <f>IF('3 - 24 Hr Raw Data'!O12="","",'3 - 24 Hr Raw Data'!O12)</f>
        <v/>
      </c>
      <c r="B16" s="238" t="str">
        <f>IF(A16="","",'4 - 4 Hr Calc Data'!B16)</f>
        <v/>
      </c>
      <c r="C16" s="290" t="str">
        <f>IF(A16="","",'3 - 24 Hr Raw Data'!P12)</f>
        <v/>
      </c>
      <c r="D16" s="142">
        <f>IF(AND('2 - 4 Hr Raw Data'!Q12="",'3 - 24 Hr Raw Data'!Q12=""),'3 - 24 Hr Raw Data'!B12,"")</f>
        <v>0</v>
      </c>
      <c r="E16" s="128">
        <f>IF(AND('2 - 4 Hr Raw Data'!Q12="",'3 - 24 Hr Raw Data'!Q12=""),'3 - 24 Hr Raw Data'!I12,"")</f>
        <v>0</v>
      </c>
      <c r="F16" s="126">
        <f>IF(AND('2 - 4 Hr Raw Data'!Q12="",'3 - 24 Hr Raw Data'!Q12=""),'3 - 24 Hr Raw Data'!J12,"")</f>
        <v>0</v>
      </c>
      <c r="G16" s="126">
        <f>IF(AND('2 - 4 Hr Raw Data'!Q12="",'3 - 24 Hr Raw Data'!Q12=""),'3 - 24 Hr Raw Data'!K12,"")</f>
        <v>0</v>
      </c>
      <c r="H16" s="129">
        <f>IF(AND('2 - 4 Hr Raw Data'!Q12="",'3 - 24 Hr Raw Data'!Q12=""),'3 - 24 Hr Raw Data'!L12,"")</f>
        <v>0</v>
      </c>
      <c r="I16" s="370">
        <f>IF(AND('2 - 4 Hr Raw Data'!Q12="",'3 - 24 Hr Raw Data'!Q12=""),'3 - 24 Hr Raw Data'!M12,"")</f>
        <v>0</v>
      </c>
      <c r="J16" s="225" t="e">
        <f>IF(AND('2 - 4 Hr Raw Data'!Q12="",'3 - 24 Hr Raw Data'!Q12=""),(F16/(E16))*100,"")</f>
        <v>#DIV/0!</v>
      </c>
      <c r="K16" s="127" t="e">
        <f ca="1">IF(AND('2 - 4 Hr Raw Data'!Q12="",'3 - 24 Hr Raw Data'!Q12=""),J16/$J$11,"")</f>
        <v>#DIV/0!</v>
      </c>
      <c r="L16" s="223" t="e">
        <f>IF(AND('2 - 4 Hr Raw Data'!Q12="",'3 - 24 Hr Raw Data'!Q12=""),(G16/(E16))*100,"")</f>
        <v>#DIV/0!</v>
      </c>
      <c r="M16" s="127" t="e">
        <f ca="1">IF(AND('2 - 4 Hr Raw Data'!Q12="",'3 - 24 Hr Raw Data'!Q12=""),L16/$L$11,"")</f>
        <v>#DIV/0!</v>
      </c>
      <c r="N16" s="225" t="e">
        <f ca="1">IF(AND('2 - 4 Hr Raw Data'!Q12="",'3 - 24 Hr Raw Data'!Q12=""),H16/$H$11,"")</f>
        <v>#REF!</v>
      </c>
      <c r="O16" s="127" t="e">
        <f ca="1">IF(AND('2 - 4 Hr Raw Data'!Q12="",'3 - 24 Hr Raw Data'!Q12=""),I16/$I$11,"")</f>
        <v>#REF!</v>
      </c>
      <c r="P16" s="128" t="e">
        <f>IF(AND('2 - 4 Hr Raw Data'!Q12="",'3 - 24 Hr Raw Data'!Q12=""),(E16/D16)*($S$4/1.042)*2,"")</f>
        <v>#DIV/0!</v>
      </c>
      <c r="Q16" s="127" t="e">
        <f>IF(AND('2 - 4 Hr Raw Data'!Q12="",'3 - 24 Hr Raw Data'!Q12=""),LOG(P16/S$6,2),"")</f>
        <v>#DIV/0!</v>
      </c>
      <c r="R16" s="129" t="e">
        <f ca="1">IF(AND('2 - 4 Hr Raw Data'!Q12="",'3 - 24 Hr Raw Data'!Q12=""),(P16/P$11)*100,"")</f>
        <v>#DIV/0!</v>
      </c>
      <c r="S16" s="129" t="e">
        <f ca="1">IF(AND('2 - 4 Hr Raw Data'!Q12="",'3 - 24 Hr Raw Data'!Q12=""),(P16-S$6)/(P$11-S$6)*100,"")</f>
        <v>#DIV/0!</v>
      </c>
      <c r="T16" s="144" t="e">
        <f ca="1">IF(AND('2 - 4 Hr Raw Data'!Q12="",'3 - 24 Hr Raw Data'!Q12=""),(Q16/Q$11)*100,"")</f>
        <v>#DIV/0!</v>
      </c>
      <c r="U16" s="294" t="e">
        <f ca="1">IF(R16&lt;20,"% RNC less than 20 %",IF(AND('2 - 4 Hr Raw Data'!Q12&lt;&gt;"",'3 - 24 Hr Raw Data'!Q12=""),"4 Hour: "&amp;'2 - 4 Hr Raw Data'!Q12,IF(AND('2 - 4 Hr Raw Data'!Q12="",'3 - 24 Hr Raw Data'!Q12&lt;&gt;""),"24 Hour: "&amp;'3 - 24 Hr Raw Data'!Q12,IF(AND('2 - 4 Hr Raw Data'!Q12="",'3 - 24 Hr Raw Data'!Q12=""),"","4 Hour: "&amp;'2 - 4 Hr Raw Data'!Q12&amp;"; 24 Hour: "&amp;'3 - 24 Hr Raw Data'!Q12))))</f>
        <v>#DIV/0!</v>
      </c>
      <c r="V16" s="16" t="b">
        <f t="shared" ca="1" si="0"/>
        <v>0</v>
      </c>
    </row>
    <row r="17" spans="1:22" ht="14" x14ac:dyDescent="0.15">
      <c r="A17" s="343" t="str">
        <f>IF('3 - 24 Hr Raw Data'!O13="","",'3 - 24 Hr Raw Data'!O13)</f>
        <v/>
      </c>
      <c r="B17" s="238" t="str">
        <f>IF(A17="","",'4 - 4 Hr Calc Data'!B17)</f>
        <v/>
      </c>
      <c r="C17" s="290" t="str">
        <f>IF(A17="","",'3 - 24 Hr Raw Data'!P13)</f>
        <v/>
      </c>
      <c r="D17" s="142">
        <f>IF(AND('2 - 4 Hr Raw Data'!Q13="",'3 - 24 Hr Raw Data'!Q13=""),'3 - 24 Hr Raw Data'!B13,"")</f>
        <v>0</v>
      </c>
      <c r="E17" s="128">
        <f>IF(AND('2 - 4 Hr Raw Data'!Q13="",'3 - 24 Hr Raw Data'!Q13=""),'3 - 24 Hr Raw Data'!I13,"")</f>
        <v>0</v>
      </c>
      <c r="F17" s="126">
        <f>IF(AND('2 - 4 Hr Raw Data'!Q13="",'3 - 24 Hr Raw Data'!Q13=""),'3 - 24 Hr Raw Data'!J13,"")</f>
        <v>0</v>
      </c>
      <c r="G17" s="126">
        <f>IF(AND('2 - 4 Hr Raw Data'!Q13="",'3 - 24 Hr Raw Data'!Q13=""),'3 - 24 Hr Raw Data'!K13,"")</f>
        <v>0</v>
      </c>
      <c r="H17" s="129">
        <f>IF(AND('2 - 4 Hr Raw Data'!Q13="",'3 - 24 Hr Raw Data'!Q13=""),'3 - 24 Hr Raw Data'!L13,"")</f>
        <v>0</v>
      </c>
      <c r="I17" s="370">
        <f>IF(AND('2 - 4 Hr Raw Data'!Q13="",'3 - 24 Hr Raw Data'!Q13=""),'3 - 24 Hr Raw Data'!M13,"")</f>
        <v>0</v>
      </c>
      <c r="J17" s="225" t="e">
        <f>IF(AND('2 - 4 Hr Raw Data'!Q13="",'3 - 24 Hr Raw Data'!Q13=""),(F17/(E17))*100,"")</f>
        <v>#DIV/0!</v>
      </c>
      <c r="K17" s="127" t="e">
        <f ca="1">IF(AND('2 - 4 Hr Raw Data'!Q13="",'3 - 24 Hr Raw Data'!Q13=""),J17/$J$11,"")</f>
        <v>#DIV/0!</v>
      </c>
      <c r="L17" s="223" t="e">
        <f>IF(AND('2 - 4 Hr Raw Data'!Q13="",'3 - 24 Hr Raw Data'!Q13=""),(G17/(E17))*100,"")</f>
        <v>#DIV/0!</v>
      </c>
      <c r="M17" s="127" t="e">
        <f ca="1">IF(AND('2 - 4 Hr Raw Data'!Q13="",'3 - 24 Hr Raw Data'!Q13=""),L17/$L$11,"")</f>
        <v>#DIV/0!</v>
      </c>
      <c r="N17" s="225" t="e">
        <f ca="1">IF(AND('2 - 4 Hr Raw Data'!Q13="",'3 - 24 Hr Raw Data'!Q13=""),H17/$H$11,"")</f>
        <v>#REF!</v>
      </c>
      <c r="O17" s="127" t="e">
        <f ca="1">IF(AND('2 - 4 Hr Raw Data'!Q13="",'3 - 24 Hr Raw Data'!Q13=""),I17/$I$11,"")</f>
        <v>#REF!</v>
      </c>
      <c r="P17" s="128" t="e">
        <f>IF(AND('2 - 4 Hr Raw Data'!Q13="",'3 - 24 Hr Raw Data'!Q13=""),(E17/D17)*($S$4/1.042)*2,"")</f>
        <v>#DIV/0!</v>
      </c>
      <c r="Q17" s="127" t="e">
        <f>IF(AND('2 - 4 Hr Raw Data'!Q13="",'3 - 24 Hr Raw Data'!Q13=""),LOG(P17/S$6,2),"")</f>
        <v>#DIV/0!</v>
      </c>
      <c r="R17" s="129" t="e">
        <f ca="1">IF(AND('2 - 4 Hr Raw Data'!Q13="",'3 - 24 Hr Raw Data'!Q13=""),(P17/P$11)*100,"")</f>
        <v>#DIV/0!</v>
      </c>
      <c r="S17" s="129" t="e">
        <f ca="1">IF(AND('2 - 4 Hr Raw Data'!Q13="",'3 - 24 Hr Raw Data'!Q13=""),(P17-S$6)/(P$11-S$6)*100,"")</f>
        <v>#DIV/0!</v>
      </c>
      <c r="T17" s="144" t="e">
        <f ca="1">IF(AND('2 - 4 Hr Raw Data'!Q13="",'3 - 24 Hr Raw Data'!Q13=""),(Q17/Q$11)*100,"")</f>
        <v>#DIV/0!</v>
      </c>
      <c r="U17" s="294" t="e">
        <f ca="1">IF(R17&lt;20,"% RNC less than 20 %",IF(AND('2 - 4 Hr Raw Data'!Q13&lt;&gt;"",'3 - 24 Hr Raw Data'!Q13=""),"4 Hour: "&amp;'2 - 4 Hr Raw Data'!Q13,IF(AND('2 - 4 Hr Raw Data'!Q13="",'3 - 24 Hr Raw Data'!Q13&lt;&gt;""),"24 Hour: "&amp;'3 - 24 Hr Raw Data'!Q13,IF(AND('2 - 4 Hr Raw Data'!Q13="",'3 - 24 Hr Raw Data'!Q13=""),"","4 Hour: "&amp;'2 - 4 Hr Raw Data'!Q13&amp;"; 24 Hour: "&amp;'3 - 24 Hr Raw Data'!Q13))))</f>
        <v>#DIV/0!</v>
      </c>
      <c r="V17" s="16" t="b">
        <f t="shared" ca="1" si="0"/>
        <v>0</v>
      </c>
    </row>
    <row r="18" spans="1:22" ht="14" x14ac:dyDescent="0.15">
      <c r="A18" s="343" t="str">
        <f>IF('3 - 24 Hr Raw Data'!O14="","",'3 - 24 Hr Raw Data'!O14)</f>
        <v/>
      </c>
      <c r="B18" s="238" t="str">
        <f>IF(A18="","",'4 - 4 Hr Calc Data'!B18)</f>
        <v/>
      </c>
      <c r="C18" s="290" t="str">
        <f>IF(A18="","",'3 - 24 Hr Raw Data'!P14)</f>
        <v/>
      </c>
      <c r="D18" s="142">
        <f>IF(AND('2 - 4 Hr Raw Data'!Q14="",'3 - 24 Hr Raw Data'!Q14=""),'3 - 24 Hr Raw Data'!B14,"")</f>
        <v>0</v>
      </c>
      <c r="E18" s="128">
        <f>IF(AND('2 - 4 Hr Raw Data'!Q14="",'3 - 24 Hr Raw Data'!Q14=""),'3 - 24 Hr Raw Data'!I14,"")</f>
        <v>0</v>
      </c>
      <c r="F18" s="126">
        <f>IF(AND('2 - 4 Hr Raw Data'!Q14="",'3 - 24 Hr Raw Data'!Q14=""),'3 - 24 Hr Raw Data'!J14,"")</f>
        <v>0</v>
      </c>
      <c r="G18" s="126">
        <f>IF(AND('2 - 4 Hr Raw Data'!Q14="",'3 - 24 Hr Raw Data'!Q14=""),'3 - 24 Hr Raw Data'!K14,"")</f>
        <v>0</v>
      </c>
      <c r="H18" s="129">
        <f>IF(AND('2 - 4 Hr Raw Data'!Q14="",'3 - 24 Hr Raw Data'!Q14=""),'3 - 24 Hr Raw Data'!L14,"")</f>
        <v>0</v>
      </c>
      <c r="I18" s="370">
        <f>IF(AND('2 - 4 Hr Raw Data'!Q14="",'3 - 24 Hr Raw Data'!Q14=""),'3 - 24 Hr Raw Data'!M14,"")</f>
        <v>0</v>
      </c>
      <c r="J18" s="225" t="e">
        <f>IF(AND('2 - 4 Hr Raw Data'!Q14="",'3 - 24 Hr Raw Data'!Q14=""),(F18/(E18))*100,"")</f>
        <v>#DIV/0!</v>
      </c>
      <c r="K18" s="127" t="e">
        <f ca="1">IF(AND('2 - 4 Hr Raw Data'!Q14="",'3 - 24 Hr Raw Data'!Q14=""),J18/$J$11,"")</f>
        <v>#DIV/0!</v>
      </c>
      <c r="L18" s="223" t="e">
        <f>IF(AND('2 - 4 Hr Raw Data'!Q14="",'3 - 24 Hr Raw Data'!Q14=""),(G18/(E18))*100,"")</f>
        <v>#DIV/0!</v>
      </c>
      <c r="M18" s="127" t="e">
        <f ca="1">IF(AND('2 - 4 Hr Raw Data'!Q14="",'3 - 24 Hr Raw Data'!Q14=""),L18/$L$11,"")</f>
        <v>#DIV/0!</v>
      </c>
      <c r="N18" s="225" t="e">
        <f ca="1">IF(AND('2 - 4 Hr Raw Data'!Q14="",'3 - 24 Hr Raw Data'!Q14=""),H18/$H$11,"")</f>
        <v>#REF!</v>
      </c>
      <c r="O18" s="127" t="e">
        <f ca="1">IF(AND('2 - 4 Hr Raw Data'!Q14="",'3 - 24 Hr Raw Data'!Q14=""),I18/$I$11,"")</f>
        <v>#REF!</v>
      </c>
      <c r="P18" s="128" t="e">
        <f>IF(AND('2 - 4 Hr Raw Data'!Q14="",'3 - 24 Hr Raw Data'!Q14=""),(E18/D18)*($S$4/1.042)*2,"")</f>
        <v>#DIV/0!</v>
      </c>
      <c r="Q18" s="127" t="e">
        <f>IF(AND('2 - 4 Hr Raw Data'!Q14="",'3 - 24 Hr Raw Data'!Q14=""),LOG(P18/S$6,2),"")</f>
        <v>#DIV/0!</v>
      </c>
      <c r="R18" s="129" t="e">
        <f ca="1">IF(AND('2 - 4 Hr Raw Data'!Q14="",'3 - 24 Hr Raw Data'!Q14=""),(P18/P$11)*100,"")</f>
        <v>#DIV/0!</v>
      </c>
      <c r="S18" s="129" t="e">
        <f ca="1">IF(AND('2 - 4 Hr Raw Data'!Q14="",'3 - 24 Hr Raw Data'!Q14=""),(P18-S$6)/(P$11-S$6)*100,"")</f>
        <v>#DIV/0!</v>
      </c>
      <c r="T18" s="144" t="e">
        <f ca="1">IF(AND('2 - 4 Hr Raw Data'!Q14="",'3 - 24 Hr Raw Data'!Q14=""),(Q18/Q$11)*100,"")</f>
        <v>#DIV/0!</v>
      </c>
      <c r="U18" s="294" t="e">
        <f ca="1">IF(R18&lt;20,"% RNC less than 20 %",IF(AND('2 - 4 Hr Raw Data'!Q14&lt;&gt;"",'3 - 24 Hr Raw Data'!Q14=""),"4 Hour: "&amp;'2 - 4 Hr Raw Data'!Q14,IF(AND('2 - 4 Hr Raw Data'!Q14="",'3 - 24 Hr Raw Data'!Q14&lt;&gt;""),"24 Hour: "&amp;'3 - 24 Hr Raw Data'!Q14,IF(AND('2 - 4 Hr Raw Data'!Q14="",'3 - 24 Hr Raw Data'!Q14=""),"","4 Hour: "&amp;'2 - 4 Hr Raw Data'!Q14&amp;"; 24 Hour: "&amp;'3 - 24 Hr Raw Data'!Q14))))</f>
        <v>#DIV/0!</v>
      </c>
      <c r="V18" s="16" t="b">
        <f t="shared" ca="1" si="0"/>
        <v>0</v>
      </c>
    </row>
    <row r="19" spans="1:22" ht="14" x14ac:dyDescent="0.15">
      <c r="A19" s="343" t="str">
        <f>IF('3 - 24 Hr Raw Data'!O15="","",'3 - 24 Hr Raw Data'!O15)</f>
        <v/>
      </c>
      <c r="B19" s="238" t="str">
        <f>IF(A19="","",'4 - 4 Hr Calc Data'!B19)</f>
        <v/>
      </c>
      <c r="C19" s="290" t="str">
        <f>IF(A19="","",'3 - 24 Hr Raw Data'!P15)</f>
        <v/>
      </c>
      <c r="D19" s="142">
        <f>IF(AND('2 - 4 Hr Raw Data'!Q15="",'3 - 24 Hr Raw Data'!Q15=""),'3 - 24 Hr Raw Data'!B15,"")</f>
        <v>0</v>
      </c>
      <c r="E19" s="128">
        <f>IF(AND('2 - 4 Hr Raw Data'!Q15="",'3 - 24 Hr Raw Data'!Q15=""),'3 - 24 Hr Raw Data'!I15,"")</f>
        <v>0</v>
      </c>
      <c r="F19" s="126">
        <f>IF(AND('2 - 4 Hr Raw Data'!Q15="",'3 - 24 Hr Raw Data'!Q15=""),'3 - 24 Hr Raw Data'!J15,"")</f>
        <v>0</v>
      </c>
      <c r="G19" s="126">
        <f>IF(AND('2 - 4 Hr Raw Data'!Q15="",'3 - 24 Hr Raw Data'!Q15=""),'3 - 24 Hr Raw Data'!K15,"")</f>
        <v>0</v>
      </c>
      <c r="H19" s="129">
        <f>IF(AND('2 - 4 Hr Raw Data'!Q15="",'3 - 24 Hr Raw Data'!Q15=""),'3 - 24 Hr Raw Data'!L15,"")</f>
        <v>0</v>
      </c>
      <c r="I19" s="370">
        <f>IF(AND('2 - 4 Hr Raw Data'!Q15="",'3 - 24 Hr Raw Data'!Q15=""),'3 - 24 Hr Raw Data'!M15,"")</f>
        <v>0</v>
      </c>
      <c r="J19" s="225" t="e">
        <f>IF(AND('2 - 4 Hr Raw Data'!Q15="",'3 - 24 Hr Raw Data'!Q15=""),(F19/(E19))*100,"")</f>
        <v>#DIV/0!</v>
      </c>
      <c r="K19" s="127" t="e">
        <f ca="1">IF(AND('2 - 4 Hr Raw Data'!Q15="",'3 - 24 Hr Raw Data'!Q15=""),J19/$J$11,"")</f>
        <v>#DIV/0!</v>
      </c>
      <c r="L19" s="223" t="e">
        <f>IF(AND('2 - 4 Hr Raw Data'!Q15="",'3 - 24 Hr Raw Data'!Q15=""),(G19/(E19))*100,"")</f>
        <v>#DIV/0!</v>
      </c>
      <c r="M19" s="127" t="e">
        <f ca="1">IF(AND('2 - 4 Hr Raw Data'!Q15="",'3 - 24 Hr Raw Data'!Q15=""),L19/$L$11,"")</f>
        <v>#DIV/0!</v>
      </c>
      <c r="N19" s="225" t="e">
        <f ca="1">IF(AND('2 - 4 Hr Raw Data'!Q15="",'3 - 24 Hr Raw Data'!Q15=""),H19/$H$11,"")</f>
        <v>#REF!</v>
      </c>
      <c r="O19" s="127" t="e">
        <f ca="1">IF(AND('2 - 4 Hr Raw Data'!Q15="",'3 - 24 Hr Raw Data'!Q15=""),I19/$I$11,"")</f>
        <v>#REF!</v>
      </c>
      <c r="P19" s="128" t="e">
        <f>IF(AND('2 - 4 Hr Raw Data'!Q15="",'3 - 24 Hr Raw Data'!Q15=""),(E19/D19)*($S$4/1.042)*2,"")</f>
        <v>#DIV/0!</v>
      </c>
      <c r="Q19" s="127" t="e">
        <f>IF(AND('2 - 4 Hr Raw Data'!Q15="",'3 - 24 Hr Raw Data'!Q15=""),LOG(P19/S$6,2),"")</f>
        <v>#DIV/0!</v>
      </c>
      <c r="R19" s="129" t="e">
        <f ca="1">IF(AND('2 - 4 Hr Raw Data'!Q15="",'3 - 24 Hr Raw Data'!Q15=""),(P19/P$11)*100,"")</f>
        <v>#DIV/0!</v>
      </c>
      <c r="S19" s="129" t="e">
        <f ca="1">IF(AND('2 - 4 Hr Raw Data'!Q15="",'3 - 24 Hr Raw Data'!Q15=""),(P19-S$6)/(P$11-S$6)*100,"")</f>
        <v>#DIV/0!</v>
      </c>
      <c r="T19" s="144" t="e">
        <f ca="1">IF(AND('2 - 4 Hr Raw Data'!Q15="",'3 - 24 Hr Raw Data'!Q15=""),(Q19/Q$11)*100,"")</f>
        <v>#DIV/0!</v>
      </c>
      <c r="U19" s="294" t="e">
        <f ca="1">IF(R19&lt;20,"% RNC less than 20 %",IF(AND('2 - 4 Hr Raw Data'!Q15&lt;&gt;"",'3 - 24 Hr Raw Data'!Q15=""),"4 Hour: "&amp;'2 - 4 Hr Raw Data'!Q15,IF(AND('2 - 4 Hr Raw Data'!Q15="",'3 - 24 Hr Raw Data'!Q15&lt;&gt;""),"24 Hour: "&amp;'3 - 24 Hr Raw Data'!Q15,IF(AND('2 - 4 Hr Raw Data'!Q15="",'3 - 24 Hr Raw Data'!Q15=""),"","4 Hour: "&amp;'2 - 4 Hr Raw Data'!Q15&amp;"; 24 Hour: "&amp;'3 - 24 Hr Raw Data'!Q15))))</f>
        <v>#DIV/0!</v>
      </c>
      <c r="V19" s="16" t="b">
        <f t="shared" ca="1" si="0"/>
        <v>0</v>
      </c>
    </row>
    <row r="20" spans="1:22" ht="14" x14ac:dyDescent="0.15">
      <c r="A20" s="343" t="str">
        <f>IF('3 - 24 Hr Raw Data'!O16="","",'3 - 24 Hr Raw Data'!O16)</f>
        <v/>
      </c>
      <c r="B20" s="238" t="str">
        <f>IF(A20="","",'4 - 4 Hr Calc Data'!B20)</f>
        <v/>
      </c>
      <c r="C20" s="290" t="str">
        <f>IF(A20="","",'3 - 24 Hr Raw Data'!P16)</f>
        <v/>
      </c>
      <c r="D20" s="142">
        <f>IF(AND('2 - 4 Hr Raw Data'!Q16="",'3 - 24 Hr Raw Data'!Q16=""),'3 - 24 Hr Raw Data'!B16,"")</f>
        <v>0</v>
      </c>
      <c r="E20" s="128">
        <f>IF(AND('2 - 4 Hr Raw Data'!Q16="",'3 - 24 Hr Raw Data'!Q16=""),'3 - 24 Hr Raw Data'!I16,"")</f>
        <v>0</v>
      </c>
      <c r="F20" s="126">
        <f>IF(AND('2 - 4 Hr Raw Data'!Q16="",'3 - 24 Hr Raw Data'!Q16=""),'3 - 24 Hr Raw Data'!J16,"")</f>
        <v>0</v>
      </c>
      <c r="G20" s="126">
        <f>IF(AND('2 - 4 Hr Raw Data'!Q16="",'3 - 24 Hr Raw Data'!Q16=""),'3 - 24 Hr Raw Data'!K16,"")</f>
        <v>0</v>
      </c>
      <c r="H20" s="129">
        <f>IF(AND('2 - 4 Hr Raw Data'!Q16="",'3 - 24 Hr Raw Data'!Q16=""),'3 - 24 Hr Raw Data'!L16,"")</f>
        <v>0</v>
      </c>
      <c r="I20" s="370">
        <f>IF(AND('2 - 4 Hr Raw Data'!Q16="",'3 - 24 Hr Raw Data'!Q16=""),'3 - 24 Hr Raw Data'!M16,"")</f>
        <v>0</v>
      </c>
      <c r="J20" s="225" t="e">
        <f>IF(AND('2 - 4 Hr Raw Data'!Q16="",'3 - 24 Hr Raw Data'!Q16=""),(F20/(E20))*100,"")</f>
        <v>#DIV/0!</v>
      </c>
      <c r="K20" s="127" t="e">
        <f ca="1">IF(AND('2 - 4 Hr Raw Data'!Q16="",'3 - 24 Hr Raw Data'!Q16=""),J20/$J$11,"")</f>
        <v>#DIV/0!</v>
      </c>
      <c r="L20" s="223" t="e">
        <f>IF(AND('2 - 4 Hr Raw Data'!Q16="",'3 - 24 Hr Raw Data'!Q16=""),(G20/(E20))*100,"")</f>
        <v>#DIV/0!</v>
      </c>
      <c r="M20" s="127" t="e">
        <f ca="1">IF(AND('2 - 4 Hr Raw Data'!Q16="",'3 - 24 Hr Raw Data'!Q16=""),L20/$L$11,"")</f>
        <v>#DIV/0!</v>
      </c>
      <c r="N20" s="225" t="e">
        <f ca="1">IF(AND('2 - 4 Hr Raw Data'!Q16="",'3 - 24 Hr Raw Data'!Q16=""),H20/$H$11,"")</f>
        <v>#REF!</v>
      </c>
      <c r="O20" s="127" t="e">
        <f ca="1">IF(AND('2 - 4 Hr Raw Data'!Q16="",'3 - 24 Hr Raw Data'!Q16=""),I20/$I$11,"")</f>
        <v>#REF!</v>
      </c>
      <c r="P20" s="128" t="e">
        <f>IF(AND('2 - 4 Hr Raw Data'!Q16="",'3 - 24 Hr Raw Data'!Q16=""),(E20/D20)*($S$4/1.042)*2,"")</f>
        <v>#DIV/0!</v>
      </c>
      <c r="Q20" s="127" t="e">
        <f>IF(AND('2 - 4 Hr Raw Data'!Q16="",'3 - 24 Hr Raw Data'!Q16=""),LOG(P20/S$6,2),"")</f>
        <v>#DIV/0!</v>
      </c>
      <c r="R20" s="129" t="e">
        <f ca="1">IF(AND('2 - 4 Hr Raw Data'!Q16="",'3 - 24 Hr Raw Data'!Q16=""),(P20/P$11)*100,"")</f>
        <v>#DIV/0!</v>
      </c>
      <c r="S20" s="129" t="e">
        <f ca="1">IF(AND('2 - 4 Hr Raw Data'!Q16="",'3 - 24 Hr Raw Data'!Q16=""),(P20-S$6)/(P$11-S$6)*100,"")</f>
        <v>#DIV/0!</v>
      </c>
      <c r="T20" s="144" t="e">
        <f ca="1">IF(AND('2 - 4 Hr Raw Data'!Q16="",'3 - 24 Hr Raw Data'!Q16=""),(Q20/Q$11)*100,"")</f>
        <v>#DIV/0!</v>
      </c>
      <c r="U20" s="294" t="e">
        <f ca="1">IF(R20&lt;20,"% RNC less than 20 %",IF(AND('2 - 4 Hr Raw Data'!Q16&lt;&gt;"",'3 - 24 Hr Raw Data'!Q16=""),"4 Hour: "&amp;'2 - 4 Hr Raw Data'!Q16,IF(AND('2 - 4 Hr Raw Data'!Q16="",'3 - 24 Hr Raw Data'!Q16&lt;&gt;""),"24 Hour: "&amp;'3 - 24 Hr Raw Data'!Q16,IF(AND('2 - 4 Hr Raw Data'!Q16="",'3 - 24 Hr Raw Data'!Q16=""),"","4 Hour: "&amp;'2 - 4 Hr Raw Data'!Q16&amp;"; 24 Hour: "&amp;'3 - 24 Hr Raw Data'!Q16))))</f>
        <v>#DIV/0!</v>
      </c>
      <c r="V20" s="16" t="b">
        <f t="shared" ca="1" si="0"/>
        <v>0</v>
      </c>
    </row>
    <row r="21" spans="1:22" ht="14" x14ac:dyDescent="0.15">
      <c r="A21" s="343" t="str">
        <f>IF('3 - 24 Hr Raw Data'!O17="","",'3 - 24 Hr Raw Data'!O17)</f>
        <v/>
      </c>
      <c r="B21" s="238" t="str">
        <f>IF(A21="","",'4 - 4 Hr Calc Data'!B21)</f>
        <v/>
      </c>
      <c r="C21" s="290" t="str">
        <f>IF(A21="","",'3 - 24 Hr Raw Data'!P17)</f>
        <v/>
      </c>
      <c r="D21" s="142">
        <f>IF(AND('2 - 4 Hr Raw Data'!Q17="",'3 - 24 Hr Raw Data'!Q17=""),'3 - 24 Hr Raw Data'!B17,"")</f>
        <v>0</v>
      </c>
      <c r="E21" s="128">
        <f>IF(AND('2 - 4 Hr Raw Data'!Q17="",'3 - 24 Hr Raw Data'!Q17=""),'3 - 24 Hr Raw Data'!I17,"")</f>
        <v>0</v>
      </c>
      <c r="F21" s="126">
        <f>IF(AND('2 - 4 Hr Raw Data'!Q17="",'3 - 24 Hr Raw Data'!Q17=""),'3 - 24 Hr Raw Data'!J17,"")</f>
        <v>0</v>
      </c>
      <c r="G21" s="126">
        <f>IF(AND('2 - 4 Hr Raw Data'!Q17="",'3 - 24 Hr Raw Data'!Q17=""),'3 - 24 Hr Raw Data'!K17,"")</f>
        <v>0</v>
      </c>
      <c r="H21" s="129">
        <f>IF(AND('2 - 4 Hr Raw Data'!Q17="",'3 - 24 Hr Raw Data'!Q17=""),'3 - 24 Hr Raw Data'!L17,"")</f>
        <v>0</v>
      </c>
      <c r="I21" s="370">
        <f>IF(AND('2 - 4 Hr Raw Data'!Q17="",'3 - 24 Hr Raw Data'!Q17=""),'3 - 24 Hr Raw Data'!M17,"")</f>
        <v>0</v>
      </c>
      <c r="J21" s="225" t="e">
        <f>IF(AND('2 - 4 Hr Raw Data'!Q17="",'3 - 24 Hr Raw Data'!Q17=""),(F21/(E21))*100,"")</f>
        <v>#DIV/0!</v>
      </c>
      <c r="K21" s="127" t="e">
        <f ca="1">IF(AND('2 - 4 Hr Raw Data'!Q17="",'3 - 24 Hr Raw Data'!Q17=""),J21/$J$11,"")</f>
        <v>#DIV/0!</v>
      </c>
      <c r="L21" s="223" t="e">
        <f>IF(AND('2 - 4 Hr Raw Data'!Q17="",'3 - 24 Hr Raw Data'!Q17=""),(G21/(E21))*100,"")</f>
        <v>#DIV/0!</v>
      </c>
      <c r="M21" s="127" t="e">
        <f ca="1">IF(AND('2 - 4 Hr Raw Data'!Q17="",'3 - 24 Hr Raw Data'!Q17=""),L21/$L$11,"")</f>
        <v>#DIV/0!</v>
      </c>
      <c r="N21" s="225" t="e">
        <f ca="1">IF(AND('2 - 4 Hr Raw Data'!Q17="",'3 - 24 Hr Raw Data'!Q17=""),H21/$H$11,"")</f>
        <v>#REF!</v>
      </c>
      <c r="O21" s="127" t="e">
        <f ca="1">IF(AND('2 - 4 Hr Raw Data'!Q17="",'3 - 24 Hr Raw Data'!Q17=""),I21/$I$11,"")</f>
        <v>#REF!</v>
      </c>
      <c r="P21" s="128" t="e">
        <f>IF(AND('2 - 4 Hr Raw Data'!Q17="",'3 - 24 Hr Raw Data'!Q17=""),(E21/D21)*($S$4/1.042)*2,"")</f>
        <v>#DIV/0!</v>
      </c>
      <c r="Q21" s="127" t="e">
        <f>IF(AND('2 - 4 Hr Raw Data'!Q17="",'3 - 24 Hr Raw Data'!Q17=""),LOG(P21/S$6,2),"")</f>
        <v>#DIV/0!</v>
      </c>
      <c r="R21" s="129" t="e">
        <f ca="1">IF(AND('2 - 4 Hr Raw Data'!Q17="",'3 - 24 Hr Raw Data'!Q17=""),(P21/P$11)*100,"")</f>
        <v>#DIV/0!</v>
      </c>
      <c r="S21" s="129" t="e">
        <f ca="1">IF(AND('2 - 4 Hr Raw Data'!Q17="",'3 - 24 Hr Raw Data'!Q17=""),(P21-S$6)/(P$11-S$6)*100,"")</f>
        <v>#DIV/0!</v>
      </c>
      <c r="T21" s="144" t="e">
        <f ca="1">IF(AND('2 - 4 Hr Raw Data'!Q17="",'3 - 24 Hr Raw Data'!Q17=""),(Q21/Q$11)*100,"")</f>
        <v>#DIV/0!</v>
      </c>
      <c r="U21" s="294" t="e">
        <f ca="1">IF(R21&lt;20,"% RNC less than 20 %",IF(AND('2 - 4 Hr Raw Data'!Q17&lt;&gt;"",'3 - 24 Hr Raw Data'!Q17=""),"4 Hour: "&amp;'2 - 4 Hr Raw Data'!Q17,IF(AND('2 - 4 Hr Raw Data'!Q17="",'3 - 24 Hr Raw Data'!Q17&lt;&gt;""),"24 Hour: "&amp;'3 - 24 Hr Raw Data'!Q17,IF(AND('2 - 4 Hr Raw Data'!Q17="",'3 - 24 Hr Raw Data'!Q17=""),"","4 Hour: "&amp;'2 - 4 Hr Raw Data'!Q17&amp;"; 24 Hour: "&amp;'3 - 24 Hr Raw Data'!Q17))))</f>
        <v>#DIV/0!</v>
      </c>
      <c r="V21" s="16" t="b">
        <f t="shared" ca="1" si="0"/>
        <v>0</v>
      </c>
    </row>
    <row r="22" spans="1:22" ht="14" x14ac:dyDescent="0.15">
      <c r="A22" s="343" t="str">
        <f>IF('3 - 24 Hr Raw Data'!O18="","",'3 - 24 Hr Raw Data'!O18)</f>
        <v/>
      </c>
      <c r="B22" s="238" t="str">
        <f>IF(A22="","",'4 - 4 Hr Calc Data'!B22)</f>
        <v/>
      </c>
      <c r="C22" s="290" t="str">
        <f>IF(A22="","",'3 - 24 Hr Raw Data'!P18)</f>
        <v/>
      </c>
      <c r="D22" s="142">
        <f>IF(AND('2 - 4 Hr Raw Data'!Q18="",'3 - 24 Hr Raw Data'!Q18=""),'3 - 24 Hr Raw Data'!B18,"")</f>
        <v>0</v>
      </c>
      <c r="E22" s="128">
        <f>IF(AND('2 - 4 Hr Raw Data'!Q18="",'3 - 24 Hr Raw Data'!Q18=""),'3 - 24 Hr Raw Data'!I18,"")</f>
        <v>0</v>
      </c>
      <c r="F22" s="126">
        <f>IF(AND('2 - 4 Hr Raw Data'!Q18="",'3 - 24 Hr Raw Data'!Q18=""),'3 - 24 Hr Raw Data'!J18,"")</f>
        <v>0</v>
      </c>
      <c r="G22" s="126">
        <f>IF(AND('2 - 4 Hr Raw Data'!Q18="",'3 - 24 Hr Raw Data'!Q18=""),'3 - 24 Hr Raw Data'!K18,"")</f>
        <v>0</v>
      </c>
      <c r="H22" s="129">
        <f>IF(AND('2 - 4 Hr Raw Data'!Q18="",'3 - 24 Hr Raw Data'!Q18=""),'3 - 24 Hr Raw Data'!L18,"")</f>
        <v>0</v>
      </c>
      <c r="I22" s="370">
        <f>IF(AND('2 - 4 Hr Raw Data'!Q18="",'3 - 24 Hr Raw Data'!Q18=""),'3 - 24 Hr Raw Data'!M18,"")</f>
        <v>0</v>
      </c>
      <c r="J22" s="225" t="e">
        <f>IF(AND('2 - 4 Hr Raw Data'!Q18="",'3 - 24 Hr Raw Data'!Q18=""),(F22/(E22))*100,"")</f>
        <v>#DIV/0!</v>
      </c>
      <c r="K22" s="127" t="e">
        <f ca="1">IF(AND('2 - 4 Hr Raw Data'!Q18="",'3 - 24 Hr Raw Data'!Q18=""),J22/$J$11,"")</f>
        <v>#DIV/0!</v>
      </c>
      <c r="L22" s="223" t="e">
        <f>IF(AND('2 - 4 Hr Raw Data'!Q18="",'3 - 24 Hr Raw Data'!Q18=""),(G22/(E22))*100,"")</f>
        <v>#DIV/0!</v>
      </c>
      <c r="M22" s="127" t="e">
        <f ca="1">IF(AND('2 - 4 Hr Raw Data'!Q18="",'3 - 24 Hr Raw Data'!Q18=""),L22/$L$11,"")</f>
        <v>#DIV/0!</v>
      </c>
      <c r="N22" s="225" t="e">
        <f ca="1">IF(AND('2 - 4 Hr Raw Data'!Q18="",'3 - 24 Hr Raw Data'!Q18=""),H22/$H$11,"")</f>
        <v>#REF!</v>
      </c>
      <c r="O22" s="127" t="e">
        <f ca="1">IF(AND('2 - 4 Hr Raw Data'!Q18="",'3 - 24 Hr Raw Data'!Q18=""),I22/$I$11,"")</f>
        <v>#REF!</v>
      </c>
      <c r="P22" s="128" t="e">
        <f>IF(AND('2 - 4 Hr Raw Data'!Q18="",'3 - 24 Hr Raw Data'!Q18=""),(E22/D22)*($S$4/1.042)*2,"")</f>
        <v>#DIV/0!</v>
      </c>
      <c r="Q22" s="127" t="e">
        <f>IF(AND('2 - 4 Hr Raw Data'!Q18="",'3 - 24 Hr Raw Data'!Q18=""),LOG(P22/S$6,2),"")</f>
        <v>#DIV/0!</v>
      </c>
      <c r="R22" s="129" t="e">
        <f ca="1">IF(AND('2 - 4 Hr Raw Data'!Q18="",'3 - 24 Hr Raw Data'!Q18=""),(P22/P$11)*100,"")</f>
        <v>#DIV/0!</v>
      </c>
      <c r="S22" s="129" t="e">
        <f ca="1">IF(AND('2 - 4 Hr Raw Data'!Q18="",'3 - 24 Hr Raw Data'!Q18=""),(P22-S$6)/(P$11-S$6)*100,"")</f>
        <v>#DIV/0!</v>
      </c>
      <c r="T22" s="144" t="e">
        <f ca="1">IF(AND('2 - 4 Hr Raw Data'!Q18="",'3 - 24 Hr Raw Data'!Q18=""),(Q22/Q$11)*100,"")</f>
        <v>#DIV/0!</v>
      </c>
      <c r="U22" s="294" t="e">
        <f ca="1">IF(R22&lt;20,"% RNC less than 20 %",IF(AND('2 - 4 Hr Raw Data'!Q18&lt;&gt;"",'3 - 24 Hr Raw Data'!Q18=""),"4 Hour: "&amp;'2 - 4 Hr Raw Data'!Q18,IF(AND('2 - 4 Hr Raw Data'!Q18="",'3 - 24 Hr Raw Data'!Q18&lt;&gt;""),"24 Hour: "&amp;'3 - 24 Hr Raw Data'!Q18,IF(AND('2 - 4 Hr Raw Data'!Q18="",'3 - 24 Hr Raw Data'!Q18=""),"","4 Hour: "&amp;'2 - 4 Hr Raw Data'!Q18&amp;"; 24 Hour: "&amp;'3 - 24 Hr Raw Data'!Q18))))</f>
        <v>#DIV/0!</v>
      </c>
      <c r="V22" s="16" t="b">
        <f t="shared" ca="1" si="0"/>
        <v>0</v>
      </c>
    </row>
    <row r="23" spans="1:22" ht="14" x14ac:dyDescent="0.15">
      <c r="A23" s="343" t="str">
        <f>IF('3 - 24 Hr Raw Data'!O19="","",'3 - 24 Hr Raw Data'!O19)</f>
        <v/>
      </c>
      <c r="B23" s="238" t="str">
        <f>IF(A23="","",'4 - 4 Hr Calc Data'!B23)</f>
        <v/>
      </c>
      <c r="C23" s="290" t="str">
        <f>IF(A23="","",'3 - 24 Hr Raw Data'!P19)</f>
        <v/>
      </c>
      <c r="D23" s="142">
        <f>IF(AND('2 - 4 Hr Raw Data'!Q19="",'3 - 24 Hr Raw Data'!Q19=""),'3 - 24 Hr Raw Data'!B19,"")</f>
        <v>0</v>
      </c>
      <c r="E23" s="128">
        <f>IF(AND('2 - 4 Hr Raw Data'!Q19="",'3 - 24 Hr Raw Data'!Q19=""),'3 - 24 Hr Raw Data'!I19,"")</f>
        <v>0</v>
      </c>
      <c r="F23" s="126">
        <f>IF(AND('2 - 4 Hr Raw Data'!Q19="",'3 - 24 Hr Raw Data'!Q19=""),'3 - 24 Hr Raw Data'!J19,"")</f>
        <v>0</v>
      </c>
      <c r="G23" s="126">
        <f>IF(AND('2 - 4 Hr Raw Data'!Q19="",'3 - 24 Hr Raw Data'!Q19=""),'3 - 24 Hr Raw Data'!K19,"")</f>
        <v>0</v>
      </c>
      <c r="H23" s="129">
        <f>IF(AND('2 - 4 Hr Raw Data'!Q19="",'3 - 24 Hr Raw Data'!Q19=""),'3 - 24 Hr Raw Data'!L19,"")</f>
        <v>0</v>
      </c>
      <c r="I23" s="370">
        <f>IF(AND('2 - 4 Hr Raw Data'!Q19="",'3 - 24 Hr Raw Data'!Q19=""),'3 - 24 Hr Raw Data'!M19,"")</f>
        <v>0</v>
      </c>
      <c r="J23" s="225" t="e">
        <f>IF(AND('2 - 4 Hr Raw Data'!Q19="",'3 - 24 Hr Raw Data'!Q19=""),(F23/(E23))*100,"")</f>
        <v>#DIV/0!</v>
      </c>
      <c r="K23" s="127" t="e">
        <f ca="1">IF(AND('2 - 4 Hr Raw Data'!Q19="",'3 - 24 Hr Raw Data'!Q19=""),J23/$J$11,"")</f>
        <v>#DIV/0!</v>
      </c>
      <c r="L23" s="223" t="e">
        <f>IF(AND('2 - 4 Hr Raw Data'!Q19="",'3 - 24 Hr Raw Data'!Q19=""),(G23/(E23))*100,"")</f>
        <v>#DIV/0!</v>
      </c>
      <c r="M23" s="127" t="e">
        <f ca="1">IF(AND('2 - 4 Hr Raw Data'!Q19="",'3 - 24 Hr Raw Data'!Q19=""),L23/$L$11,"")</f>
        <v>#DIV/0!</v>
      </c>
      <c r="N23" s="225" t="e">
        <f ca="1">IF(AND('2 - 4 Hr Raw Data'!Q19="",'3 - 24 Hr Raw Data'!Q19=""),H23/$H$11,"")</f>
        <v>#REF!</v>
      </c>
      <c r="O23" s="127" t="e">
        <f ca="1">IF(AND('2 - 4 Hr Raw Data'!Q19="",'3 - 24 Hr Raw Data'!Q19=""),I23/$I$11,"")</f>
        <v>#REF!</v>
      </c>
      <c r="P23" s="128" t="e">
        <f>IF(AND('2 - 4 Hr Raw Data'!Q19="",'3 - 24 Hr Raw Data'!Q19=""),(E23/D23)*($S$4/1.042)*2,"")</f>
        <v>#DIV/0!</v>
      </c>
      <c r="Q23" s="127" t="e">
        <f>IF(AND('2 - 4 Hr Raw Data'!Q19="",'3 - 24 Hr Raw Data'!Q19=""),LOG(P23/S$6,2),"")</f>
        <v>#DIV/0!</v>
      </c>
      <c r="R23" s="129" t="e">
        <f ca="1">IF(AND('2 - 4 Hr Raw Data'!Q19="",'3 - 24 Hr Raw Data'!Q19=""),(P23/P$11)*100,"")</f>
        <v>#DIV/0!</v>
      </c>
      <c r="S23" s="129" t="e">
        <f ca="1">IF(AND('2 - 4 Hr Raw Data'!Q19="",'3 - 24 Hr Raw Data'!Q19=""),(P23-S$6)/(P$11-S$6)*100,"")</f>
        <v>#DIV/0!</v>
      </c>
      <c r="T23" s="144" t="e">
        <f ca="1">IF(AND('2 - 4 Hr Raw Data'!Q19="",'3 - 24 Hr Raw Data'!Q19=""),(Q23/Q$11)*100,"")</f>
        <v>#DIV/0!</v>
      </c>
      <c r="U23" s="294" t="e">
        <f ca="1">IF(R23&lt;20,"% RNC less than 20 %",IF(AND('2 - 4 Hr Raw Data'!Q19&lt;&gt;"",'3 - 24 Hr Raw Data'!Q19=""),"4 Hour: "&amp;'2 - 4 Hr Raw Data'!Q19,IF(AND('2 - 4 Hr Raw Data'!Q19="",'3 - 24 Hr Raw Data'!Q19&lt;&gt;""),"24 Hour: "&amp;'3 - 24 Hr Raw Data'!Q19,IF(AND('2 - 4 Hr Raw Data'!Q19="",'3 - 24 Hr Raw Data'!Q19=""),"","4 Hour: "&amp;'2 - 4 Hr Raw Data'!Q19&amp;"; 24 Hour: "&amp;'3 - 24 Hr Raw Data'!Q19))))</f>
        <v>#DIV/0!</v>
      </c>
      <c r="V23" s="16" t="b">
        <f t="shared" ca="1" si="0"/>
        <v>0</v>
      </c>
    </row>
    <row r="24" spans="1:22" ht="14" x14ac:dyDescent="0.15">
      <c r="A24" s="343" t="str">
        <f>IF('3 - 24 Hr Raw Data'!O20="","",'3 - 24 Hr Raw Data'!O20)</f>
        <v/>
      </c>
      <c r="B24" s="238" t="str">
        <f>IF(A24="","",'4 - 4 Hr Calc Data'!B24)</f>
        <v/>
      </c>
      <c r="C24" s="290" t="str">
        <f>IF(A24="","",'3 - 24 Hr Raw Data'!P20)</f>
        <v/>
      </c>
      <c r="D24" s="142">
        <f>IF(AND('2 - 4 Hr Raw Data'!Q20="",'3 - 24 Hr Raw Data'!Q20=""),'3 - 24 Hr Raw Data'!B20,"")</f>
        <v>0</v>
      </c>
      <c r="E24" s="128">
        <f>IF(AND('2 - 4 Hr Raw Data'!Q20="",'3 - 24 Hr Raw Data'!Q20=""),'3 - 24 Hr Raw Data'!I20,"")</f>
        <v>0</v>
      </c>
      <c r="F24" s="126">
        <f>IF(AND('2 - 4 Hr Raw Data'!Q20="",'3 - 24 Hr Raw Data'!Q20=""),'3 - 24 Hr Raw Data'!J20,"")</f>
        <v>0</v>
      </c>
      <c r="G24" s="126">
        <f>IF(AND('2 - 4 Hr Raw Data'!Q20="",'3 - 24 Hr Raw Data'!Q20=""),'3 - 24 Hr Raw Data'!K20,"")</f>
        <v>0</v>
      </c>
      <c r="H24" s="129">
        <f>IF(AND('2 - 4 Hr Raw Data'!Q20="",'3 - 24 Hr Raw Data'!Q20=""),'3 - 24 Hr Raw Data'!L20,"")</f>
        <v>0</v>
      </c>
      <c r="I24" s="370">
        <f>IF(AND('2 - 4 Hr Raw Data'!Q20="",'3 - 24 Hr Raw Data'!Q20=""),'3 - 24 Hr Raw Data'!M20,"")</f>
        <v>0</v>
      </c>
      <c r="J24" s="225" t="e">
        <f>IF(AND('2 - 4 Hr Raw Data'!Q20="",'3 - 24 Hr Raw Data'!Q20=""),(F24/(E24))*100,"")</f>
        <v>#DIV/0!</v>
      </c>
      <c r="K24" s="127" t="e">
        <f ca="1">IF(AND('2 - 4 Hr Raw Data'!Q20="",'3 - 24 Hr Raw Data'!Q20=""),J24/$J$11,"")</f>
        <v>#DIV/0!</v>
      </c>
      <c r="L24" s="223" t="e">
        <f>IF(AND('2 - 4 Hr Raw Data'!Q20="",'3 - 24 Hr Raw Data'!Q20=""),(G24/(E24))*100,"")</f>
        <v>#DIV/0!</v>
      </c>
      <c r="M24" s="127" t="e">
        <f ca="1">IF(AND('2 - 4 Hr Raw Data'!Q20="",'3 - 24 Hr Raw Data'!Q20=""),L24/$L$11,"")</f>
        <v>#DIV/0!</v>
      </c>
      <c r="N24" s="225" t="e">
        <f ca="1">IF(AND('2 - 4 Hr Raw Data'!Q20="",'3 - 24 Hr Raw Data'!Q20=""),H24/$H$11,"")</f>
        <v>#REF!</v>
      </c>
      <c r="O24" s="127" t="e">
        <f ca="1">IF(AND('2 - 4 Hr Raw Data'!Q20="",'3 - 24 Hr Raw Data'!Q20=""),I24/$I$11,"")</f>
        <v>#REF!</v>
      </c>
      <c r="P24" s="128" t="e">
        <f>IF(AND('2 - 4 Hr Raw Data'!Q20="",'3 - 24 Hr Raw Data'!Q20=""),(E24/D24)*($S$4/1.042)*2,"")</f>
        <v>#DIV/0!</v>
      </c>
      <c r="Q24" s="127" t="e">
        <f>IF(AND('2 - 4 Hr Raw Data'!Q20="",'3 - 24 Hr Raw Data'!Q20=""),LOG(P24/S$6,2),"")</f>
        <v>#DIV/0!</v>
      </c>
      <c r="R24" s="129" t="e">
        <f ca="1">IF(AND('2 - 4 Hr Raw Data'!Q20="",'3 - 24 Hr Raw Data'!Q20=""),(P24/P$11)*100,"")</f>
        <v>#DIV/0!</v>
      </c>
      <c r="S24" s="129" t="e">
        <f ca="1">IF(AND('2 - 4 Hr Raw Data'!Q20="",'3 - 24 Hr Raw Data'!Q20=""),(P24-S$6)/(P$11-S$6)*100,"")</f>
        <v>#DIV/0!</v>
      </c>
      <c r="T24" s="144" t="e">
        <f ca="1">IF(AND('2 - 4 Hr Raw Data'!Q20="",'3 - 24 Hr Raw Data'!Q20=""),(Q24/Q$11)*100,"")</f>
        <v>#DIV/0!</v>
      </c>
      <c r="U24" s="294" t="e">
        <f ca="1">IF(R24&lt;20,"% RNC less than 20 %",IF(AND('2 - 4 Hr Raw Data'!Q20&lt;&gt;"",'3 - 24 Hr Raw Data'!Q20=""),"4 Hour: "&amp;'2 - 4 Hr Raw Data'!Q20,IF(AND('2 - 4 Hr Raw Data'!Q20="",'3 - 24 Hr Raw Data'!Q20&lt;&gt;""),"24 Hour: "&amp;'3 - 24 Hr Raw Data'!Q20,IF(AND('2 - 4 Hr Raw Data'!Q20="",'3 - 24 Hr Raw Data'!Q20=""),"","4 Hour: "&amp;'2 - 4 Hr Raw Data'!Q20&amp;"; 24 Hour: "&amp;'3 - 24 Hr Raw Data'!Q20))))</f>
        <v>#DIV/0!</v>
      </c>
      <c r="V24" s="16" t="b">
        <f t="shared" ca="1" si="0"/>
        <v>0</v>
      </c>
    </row>
    <row r="25" spans="1:22" ht="14" x14ac:dyDescent="0.15">
      <c r="A25" s="343" t="str">
        <f>IF('3 - 24 Hr Raw Data'!O21="","",'3 - 24 Hr Raw Data'!O21)</f>
        <v/>
      </c>
      <c r="B25" s="238" t="str">
        <f>IF(A25="","",'4 - 4 Hr Calc Data'!B25)</f>
        <v/>
      </c>
      <c r="C25" s="290" t="str">
        <f>IF(A25="","",'3 - 24 Hr Raw Data'!P21)</f>
        <v/>
      </c>
      <c r="D25" s="142">
        <f>IF(AND('2 - 4 Hr Raw Data'!Q21="",'3 - 24 Hr Raw Data'!Q21=""),'3 - 24 Hr Raw Data'!B21,"")</f>
        <v>0</v>
      </c>
      <c r="E25" s="128">
        <f>IF(AND('2 - 4 Hr Raw Data'!Q21="",'3 - 24 Hr Raw Data'!Q21=""),'3 - 24 Hr Raw Data'!I21,"")</f>
        <v>0</v>
      </c>
      <c r="F25" s="126">
        <f>IF(AND('2 - 4 Hr Raw Data'!Q21="",'3 - 24 Hr Raw Data'!Q21=""),'3 - 24 Hr Raw Data'!J21,"")</f>
        <v>0</v>
      </c>
      <c r="G25" s="126">
        <f>IF(AND('2 - 4 Hr Raw Data'!Q21="",'3 - 24 Hr Raw Data'!Q21=""),'3 - 24 Hr Raw Data'!K21,"")</f>
        <v>0</v>
      </c>
      <c r="H25" s="129">
        <f>IF(AND('2 - 4 Hr Raw Data'!Q21="",'3 - 24 Hr Raw Data'!Q21=""),'3 - 24 Hr Raw Data'!L21,"")</f>
        <v>0</v>
      </c>
      <c r="I25" s="370">
        <f>IF(AND('2 - 4 Hr Raw Data'!Q21="",'3 - 24 Hr Raw Data'!Q21=""),'3 - 24 Hr Raw Data'!M21,"")</f>
        <v>0</v>
      </c>
      <c r="J25" s="225" t="e">
        <f>IF(AND('2 - 4 Hr Raw Data'!Q21="",'3 - 24 Hr Raw Data'!Q21=""),(F25/(E25))*100,"")</f>
        <v>#DIV/0!</v>
      </c>
      <c r="K25" s="127" t="e">
        <f ca="1">IF(AND('2 - 4 Hr Raw Data'!Q21="",'3 - 24 Hr Raw Data'!Q21=""),J25/$J$11,"")</f>
        <v>#DIV/0!</v>
      </c>
      <c r="L25" s="223" t="e">
        <f>IF(AND('2 - 4 Hr Raw Data'!Q21="",'3 - 24 Hr Raw Data'!Q21=""),(G25/(E25))*100,"")</f>
        <v>#DIV/0!</v>
      </c>
      <c r="M25" s="127" t="e">
        <f ca="1">IF(AND('2 - 4 Hr Raw Data'!Q21="",'3 - 24 Hr Raw Data'!Q21=""),L25/$L$11,"")</f>
        <v>#DIV/0!</v>
      </c>
      <c r="N25" s="225" t="e">
        <f ca="1">IF(AND('2 - 4 Hr Raw Data'!Q21="",'3 - 24 Hr Raw Data'!Q21=""),H25/$H$11,"")</f>
        <v>#REF!</v>
      </c>
      <c r="O25" s="127" t="e">
        <f ca="1">IF(AND('2 - 4 Hr Raw Data'!Q21="",'3 - 24 Hr Raw Data'!Q21=""),I25/$I$11,"")</f>
        <v>#REF!</v>
      </c>
      <c r="P25" s="128" t="e">
        <f>IF(AND('2 - 4 Hr Raw Data'!Q21="",'3 - 24 Hr Raw Data'!Q21=""),(E25/D25)*($S$4/1.042)*2,"")</f>
        <v>#DIV/0!</v>
      </c>
      <c r="Q25" s="127" t="e">
        <f>IF(AND('2 - 4 Hr Raw Data'!Q21="",'3 - 24 Hr Raw Data'!Q21=""),LOG(P25/S$6,2),"")</f>
        <v>#DIV/0!</v>
      </c>
      <c r="R25" s="129" t="e">
        <f ca="1">IF(AND('2 - 4 Hr Raw Data'!Q21="",'3 - 24 Hr Raw Data'!Q21=""),(P25/P$11)*100,"")</f>
        <v>#DIV/0!</v>
      </c>
      <c r="S25" s="129" t="e">
        <f ca="1">IF(AND('2 - 4 Hr Raw Data'!Q21="",'3 - 24 Hr Raw Data'!Q21=""),(P25-S$6)/(P$11-S$6)*100,"")</f>
        <v>#DIV/0!</v>
      </c>
      <c r="T25" s="144" t="e">
        <f ca="1">IF(AND('2 - 4 Hr Raw Data'!Q21="",'3 - 24 Hr Raw Data'!Q21=""),(Q25/Q$11)*100,"")</f>
        <v>#DIV/0!</v>
      </c>
      <c r="U25" s="294" t="e">
        <f ca="1">IF(R25&lt;20,"% RNC less than 20 %",IF(AND('2 - 4 Hr Raw Data'!Q21&lt;&gt;"",'3 - 24 Hr Raw Data'!Q21=""),"4 Hour: "&amp;'2 - 4 Hr Raw Data'!Q21,IF(AND('2 - 4 Hr Raw Data'!Q21="",'3 - 24 Hr Raw Data'!Q21&lt;&gt;""),"24 Hour: "&amp;'3 - 24 Hr Raw Data'!Q21,IF(AND('2 - 4 Hr Raw Data'!Q21="",'3 - 24 Hr Raw Data'!Q21=""),"","4 Hour: "&amp;'2 - 4 Hr Raw Data'!Q21&amp;"; 24 Hour: "&amp;'3 - 24 Hr Raw Data'!Q21))))</f>
        <v>#DIV/0!</v>
      </c>
      <c r="V25" s="16" t="b">
        <f t="shared" ca="1" si="0"/>
        <v>0</v>
      </c>
    </row>
    <row r="26" spans="1:22" ht="14" x14ac:dyDescent="0.15">
      <c r="A26" s="343" t="str">
        <f>IF('3 - 24 Hr Raw Data'!O22="","",'3 - 24 Hr Raw Data'!O22)</f>
        <v/>
      </c>
      <c r="B26" s="238" t="str">
        <f>IF(A26="","",'4 - 4 Hr Calc Data'!B26)</f>
        <v/>
      </c>
      <c r="C26" s="290" t="str">
        <f>IF(A26="","",'3 - 24 Hr Raw Data'!P22)</f>
        <v/>
      </c>
      <c r="D26" s="142">
        <f>IF(AND('2 - 4 Hr Raw Data'!Q22="",'3 - 24 Hr Raw Data'!Q22=""),'3 - 24 Hr Raw Data'!B22,"")</f>
        <v>0</v>
      </c>
      <c r="E26" s="128">
        <f>IF(AND('2 - 4 Hr Raw Data'!Q22="",'3 - 24 Hr Raw Data'!Q22=""),'3 - 24 Hr Raw Data'!I22,"")</f>
        <v>0</v>
      </c>
      <c r="F26" s="126">
        <f>IF(AND('2 - 4 Hr Raw Data'!Q22="",'3 - 24 Hr Raw Data'!Q22=""),'3 - 24 Hr Raw Data'!J22,"")</f>
        <v>0</v>
      </c>
      <c r="G26" s="126">
        <f>IF(AND('2 - 4 Hr Raw Data'!Q22="",'3 - 24 Hr Raw Data'!Q22=""),'3 - 24 Hr Raw Data'!K22,"")</f>
        <v>0</v>
      </c>
      <c r="H26" s="129">
        <f>IF(AND('2 - 4 Hr Raw Data'!Q22="",'3 - 24 Hr Raw Data'!Q22=""),'3 - 24 Hr Raw Data'!L22,"")</f>
        <v>0</v>
      </c>
      <c r="I26" s="370">
        <f>IF(AND('2 - 4 Hr Raw Data'!Q22="",'3 - 24 Hr Raw Data'!Q22=""),'3 - 24 Hr Raw Data'!M22,"")</f>
        <v>0</v>
      </c>
      <c r="J26" s="225" t="e">
        <f>IF(AND('2 - 4 Hr Raw Data'!Q22="",'3 - 24 Hr Raw Data'!Q22=""),(F26/(E26))*100,"")</f>
        <v>#DIV/0!</v>
      </c>
      <c r="K26" s="127" t="e">
        <f ca="1">IF(AND('2 - 4 Hr Raw Data'!Q22="",'3 - 24 Hr Raw Data'!Q22=""),J26/$J$11,"")</f>
        <v>#DIV/0!</v>
      </c>
      <c r="L26" s="223" t="e">
        <f>IF(AND('2 - 4 Hr Raw Data'!Q22="",'3 - 24 Hr Raw Data'!Q22=""),(G26/(E26))*100,"")</f>
        <v>#DIV/0!</v>
      </c>
      <c r="M26" s="127" t="e">
        <f ca="1">IF(AND('2 - 4 Hr Raw Data'!Q22="",'3 - 24 Hr Raw Data'!Q22=""),L26/$L$11,"")</f>
        <v>#DIV/0!</v>
      </c>
      <c r="N26" s="225" t="e">
        <f ca="1">IF(AND('2 - 4 Hr Raw Data'!Q22="",'3 - 24 Hr Raw Data'!Q22=""),H26/$H$11,"")</f>
        <v>#REF!</v>
      </c>
      <c r="O26" s="127" t="e">
        <f ca="1">IF(AND('2 - 4 Hr Raw Data'!Q22="",'3 - 24 Hr Raw Data'!Q22=""),I26/$I$11,"")</f>
        <v>#REF!</v>
      </c>
      <c r="P26" s="128" t="e">
        <f>IF(AND('2 - 4 Hr Raw Data'!Q22="",'3 - 24 Hr Raw Data'!Q22=""),(E26/D26)*($S$4/1.042)*2,"")</f>
        <v>#DIV/0!</v>
      </c>
      <c r="Q26" s="127" t="e">
        <f>IF(AND('2 - 4 Hr Raw Data'!Q22="",'3 - 24 Hr Raw Data'!Q22=""),LOG(P26/S$6,2),"")</f>
        <v>#DIV/0!</v>
      </c>
      <c r="R26" s="129" t="e">
        <f ca="1">IF(AND('2 - 4 Hr Raw Data'!Q22="",'3 - 24 Hr Raw Data'!Q22=""),(P26/P$11)*100,"")</f>
        <v>#DIV/0!</v>
      </c>
      <c r="S26" s="129" t="e">
        <f ca="1">IF(AND('2 - 4 Hr Raw Data'!Q22="",'3 - 24 Hr Raw Data'!Q22=""),(P26-S$6)/(P$11-S$6)*100,"")</f>
        <v>#DIV/0!</v>
      </c>
      <c r="T26" s="144" t="e">
        <f ca="1">IF(AND('2 - 4 Hr Raw Data'!Q22="",'3 - 24 Hr Raw Data'!Q22=""),(Q26/Q$11)*100,"")</f>
        <v>#DIV/0!</v>
      </c>
      <c r="U26" s="294" t="e">
        <f ca="1">IF(R26&lt;20,"% RNC less than 20 %",IF(AND('2 - 4 Hr Raw Data'!Q22&lt;&gt;"",'3 - 24 Hr Raw Data'!Q22=""),"4 Hour: "&amp;'2 - 4 Hr Raw Data'!Q22,IF(AND('2 - 4 Hr Raw Data'!Q22="",'3 - 24 Hr Raw Data'!Q22&lt;&gt;""),"24 Hour: "&amp;'3 - 24 Hr Raw Data'!Q22,IF(AND('2 - 4 Hr Raw Data'!Q22="",'3 - 24 Hr Raw Data'!Q22=""),"","4 Hour: "&amp;'2 - 4 Hr Raw Data'!Q22&amp;"; 24 Hour: "&amp;'3 - 24 Hr Raw Data'!Q22))))</f>
        <v>#DIV/0!</v>
      </c>
      <c r="V26" s="16" t="b">
        <f t="shared" ca="1" si="0"/>
        <v>0</v>
      </c>
    </row>
    <row r="27" spans="1:22" ht="14" x14ac:dyDescent="0.15">
      <c r="A27" s="343" t="str">
        <f>IF('3 - 24 Hr Raw Data'!O23="","",'3 - 24 Hr Raw Data'!O23)</f>
        <v/>
      </c>
      <c r="B27" s="238" t="str">
        <f>IF(A27="","",'4 - 4 Hr Calc Data'!B27)</f>
        <v/>
      </c>
      <c r="C27" s="290" t="str">
        <f>IF(A27="","",'3 - 24 Hr Raw Data'!P23)</f>
        <v/>
      </c>
      <c r="D27" s="142">
        <f>IF(AND('2 - 4 Hr Raw Data'!Q23="",'3 - 24 Hr Raw Data'!Q23=""),'3 - 24 Hr Raw Data'!B23,"")</f>
        <v>0</v>
      </c>
      <c r="E27" s="128">
        <f>IF(AND('2 - 4 Hr Raw Data'!Q23="",'3 - 24 Hr Raw Data'!Q23=""),'3 - 24 Hr Raw Data'!I23,"")</f>
        <v>0</v>
      </c>
      <c r="F27" s="126">
        <f>IF(AND('2 - 4 Hr Raw Data'!Q23="",'3 - 24 Hr Raw Data'!Q23=""),'3 - 24 Hr Raw Data'!J23,"")</f>
        <v>0</v>
      </c>
      <c r="G27" s="126">
        <f>IF(AND('2 - 4 Hr Raw Data'!Q23="",'3 - 24 Hr Raw Data'!Q23=""),'3 - 24 Hr Raw Data'!K23,"")</f>
        <v>0</v>
      </c>
      <c r="H27" s="129">
        <f>IF(AND('2 - 4 Hr Raw Data'!Q23="",'3 - 24 Hr Raw Data'!Q23=""),'3 - 24 Hr Raw Data'!L23,"")</f>
        <v>0</v>
      </c>
      <c r="I27" s="370">
        <f>IF(AND('2 - 4 Hr Raw Data'!Q23="",'3 - 24 Hr Raw Data'!Q23=""),'3 - 24 Hr Raw Data'!M23,"")</f>
        <v>0</v>
      </c>
      <c r="J27" s="225" t="e">
        <f>IF(AND('2 - 4 Hr Raw Data'!Q23="",'3 - 24 Hr Raw Data'!Q23=""),(F27/(E27))*100,"")</f>
        <v>#DIV/0!</v>
      </c>
      <c r="K27" s="127" t="e">
        <f ca="1">IF(AND('2 - 4 Hr Raw Data'!Q23="",'3 - 24 Hr Raw Data'!Q23=""),J27/$J$11,"")</f>
        <v>#DIV/0!</v>
      </c>
      <c r="L27" s="223" t="e">
        <f>IF(AND('2 - 4 Hr Raw Data'!Q23="",'3 - 24 Hr Raw Data'!Q23=""),(G27/(E27))*100,"")</f>
        <v>#DIV/0!</v>
      </c>
      <c r="M27" s="127" t="e">
        <f ca="1">IF(AND('2 - 4 Hr Raw Data'!Q23="",'3 - 24 Hr Raw Data'!Q23=""),L27/$L$11,"")</f>
        <v>#DIV/0!</v>
      </c>
      <c r="N27" s="225" t="e">
        <f ca="1">IF(AND('2 - 4 Hr Raw Data'!Q23="",'3 - 24 Hr Raw Data'!Q23=""),H27/$H$11,"")</f>
        <v>#REF!</v>
      </c>
      <c r="O27" s="127" t="e">
        <f ca="1">IF(AND('2 - 4 Hr Raw Data'!Q23="",'3 - 24 Hr Raw Data'!Q23=""),I27/$I$11,"")</f>
        <v>#REF!</v>
      </c>
      <c r="P27" s="128" t="e">
        <f>IF(AND('2 - 4 Hr Raw Data'!Q23="",'3 - 24 Hr Raw Data'!Q23=""),(E27/D27)*($S$4/1.042)*2,"")</f>
        <v>#DIV/0!</v>
      </c>
      <c r="Q27" s="127" t="e">
        <f>IF(AND('2 - 4 Hr Raw Data'!Q23="",'3 - 24 Hr Raw Data'!Q23=""),LOG(P27/S$6,2),"")</f>
        <v>#DIV/0!</v>
      </c>
      <c r="R27" s="129" t="e">
        <f ca="1">IF(AND('2 - 4 Hr Raw Data'!Q23="",'3 - 24 Hr Raw Data'!Q23=""),(P27/P$11)*100,"")</f>
        <v>#DIV/0!</v>
      </c>
      <c r="S27" s="129" t="e">
        <f ca="1">IF(AND('2 - 4 Hr Raw Data'!Q23="",'3 - 24 Hr Raw Data'!Q23=""),(P27-S$6)/(P$11-S$6)*100,"")</f>
        <v>#DIV/0!</v>
      </c>
      <c r="T27" s="144" t="e">
        <f ca="1">IF(AND('2 - 4 Hr Raw Data'!Q23="",'3 - 24 Hr Raw Data'!Q23=""),(Q27/Q$11)*100,"")</f>
        <v>#DIV/0!</v>
      </c>
      <c r="U27" s="294" t="e">
        <f ca="1">IF(R27&lt;20,"% RNC less than 20 %",IF(AND('2 - 4 Hr Raw Data'!Q23&lt;&gt;"",'3 - 24 Hr Raw Data'!Q23=""),"4 Hour: "&amp;'2 - 4 Hr Raw Data'!Q23,IF(AND('2 - 4 Hr Raw Data'!Q23="",'3 - 24 Hr Raw Data'!Q23&lt;&gt;""),"24 Hour: "&amp;'3 - 24 Hr Raw Data'!Q23,IF(AND('2 - 4 Hr Raw Data'!Q23="",'3 - 24 Hr Raw Data'!Q23=""),"","4 Hour: "&amp;'2 - 4 Hr Raw Data'!Q23&amp;"; 24 Hour: "&amp;'3 - 24 Hr Raw Data'!Q23))))</f>
        <v>#DIV/0!</v>
      </c>
      <c r="V27" s="16" t="b">
        <f t="shared" ca="1" si="0"/>
        <v>0</v>
      </c>
    </row>
    <row r="28" spans="1:22" ht="14" x14ac:dyDescent="0.15">
      <c r="A28" s="343" t="str">
        <f>IF('3 - 24 Hr Raw Data'!O24="","",'3 - 24 Hr Raw Data'!O24)</f>
        <v/>
      </c>
      <c r="B28" s="238" t="str">
        <f>IF(A28="","",'4 - 4 Hr Calc Data'!B28)</f>
        <v/>
      </c>
      <c r="C28" s="290" t="str">
        <f>IF(A28="","",'3 - 24 Hr Raw Data'!P24)</f>
        <v/>
      </c>
      <c r="D28" s="142">
        <f>IF(AND('2 - 4 Hr Raw Data'!Q24="",'3 - 24 Hr Raw Data'!Q24=""),'3 - 24 Hr Raw Data'!B24,"")</f>
        <v>0</v>
      </c>
      <c r="E28" s="128">
        <f>IF(AND('2 - 4 Hr Raw Data'!Q24="",'3 - 24 Hr Raw Data'!Q24=""),'3 - 24 Hr Raw Data'!I24,"")</f>
        <v>0</v>
      </c>
      <c r="F28" s="126">
        <f>IF(AND('2 - 4 Hr Raw Data'!Q24="",'3 - 24 Hr Raw Data'!Q24=""),'3 - 24 Hr Raw Data'!J24,"")</f>
        <v>0</v>
      </c>
      <c r="G28" s="126">
        <f>IF(AND('2 - 4 Hr Raw Data'!Q24="",'3 - 24 Hr Raw Data'!Q24=""),'3 - 24 Hr Raw Data'!K24,"")</f>
        <v>0</v>
      </c>
      <c r="H28" s="129">
        <f>IF(AND('2 - 4 Hr Raw Data'!Q24="",'3 - 24 Hr Raw Data'!Q24=""),'3 - 24 Hr Raw Data'!L24,"")</f>
        <v>0</v>
      </c>
      <c r="I28" s="370">
        <f>IF(AND('2 - 4 Hr Raw Data'!Q24="",'3 - 24 Hr Raw Data'!Q24=""),'3 - 24 Hr Raw Data'!M24,"")</f>
        <v>0</v>
      </c>
      <c r="J28" s="225" t="e">
        <f>IF(AND('2 - 4 Hr Raw Data'!Q24="",'3 - 24 Hr Raw Data'!Q24=""),(F28/(E28))*100,"")</f>
        <v>#DIV/0!</v>
      </c>
      <c r="K28" s="127" t="e">
        <f ca="1">IF(AND('2 - 4 Hr Raw Data'!Q24="",'3 - 24 Hr Raw Data'!Q24=""),J28/$J$11,"")</f>
        <v>#DIV/0!</v>
      </c>
      <c r="L28" s="223" t="e">
        <f>IF(AND('2 - 4 Hr Raw Data'!Q24="",'3 - 24 Hr Raw Data'!Q24=""),(G28/(E28))*100,"")</f>
        <v>#DIV/0!</v>
      </c>
      <c r="M28" s="127" t="e">
        <f ca="1">IF(AND('2 - 4 Hr Raw Data'!Q24="",'3 - 24 Hr Raw Data'!Q24=""),L28/$L$11,"")</f>
        <v>#DIV/0!</v>
      </c>
      <c r="N28" s="225" t="e">
        <f ca="1">IF(AND('2 - 4 Hr Raw Data'!Q24="",'3 - 24 Hr Raw Data'!Q24=""),H28/$H$11,"")</f>
        <v>#REF!</v>
      </c>
      <c r="O28" s="127" t="e">
        <f ca="1">IF(AND('2 - 4 Hr Raw Data'!Q24="",'3 - 24 Hr Raw Data'!Q24=""),I28/$I$11,"")</f>
        <v>#REF!</v>
      </c>
      <c r="P28" s="128" t="e">
        <f>IF(AND('2 - 4 Hr Raw Data'!Q24="",'3 - 24 Hr Raw Data'!Q24=""),(E28/D28)*($S$4/1.042)*2,"")</f>
        <v>#DIV/0!</v>
      </c>
      <c r="Q28" s="127" t="e">
        <f>IF(AND('2 - 4 Hr Raw Data'!Q24="",'3 - 24 Hr Raw Data'!Q24=""),LOG(P28/S$6,2),"")</f>
        <v>#DIV/0!</v>
      </c>
      <c r="R28" s="129" t="e">
        <f ca="1">IF(AND('2 - 4 Hr Raw Data'!Q24="",'3 - 24 Hr Raw Data'!Q24=""),(P28/P$11)*100,"")</f>
        <v>#DIV/0!</v>
      </c>
      <c r="S28" s="129" t="e">
        <f ca="1">IF(AND('2 - 4 Hr Raw Data'!Q24="",'3 - 24 Hr Raw Data'!Q24=""),(P28-S$6)/(P$11-S$6)*100,"")</f>
        <v>#DIV/0!</v>
      </c>
      <c r="T28" s="144" t="e">
        <f ca="1">IF(AND('2 - 4 Hr Raw Data'!Q24="",'3 - 24 Hr Raw Data'!Q24=""),(Q28/Q$11)*100,"")</f>
        <v>#DIV/0!</v>
      </c>
      <c r="U28" s="294" t="e">
        <f ca="1">IF(R28&lt;20,"% RNC less than 20 %",IF(AND('2 - 4 Hr Raw Data'!Q24&lt;&gt;"",'3 - 24 Hr Raw Data'!Q24=""),"4 Hour: "&amp;'2 - 4 Hr Raw Data'!Q24,IF(AND('2 - 4 Hr Raw Data'!Q24="",'3 - 24 Hr Raw Data'!Q24&lt;&gt;""),"24 Hour: "&amp;'3 - 24 Hr Raw Data'!Q24,IF(AND('2 - 4 Hr Raw Data'!Q24="",'3 - 24 Hr Raw Data'!Q24=""),"","4 Hour: "&amp;'2 - 4 Hr Raw Data'!Q24&amp;"; 24 Hour: "&amp;'3 - 24 Hr Raw Data'!Q24))))</f>
        <v>#DIV/0!</v>
      </c>
      <c r="V28" s="16" t="b">
        <f t="shared" ca="1" si="0"/>
        <v>0</v>
      </c>
    </row>
    <row r="29" spans="1:22" ht="14" x14ac:dyDescent="0.15">
      <c r="A29" s="343" t="str">
        <f>IF('3 - 24 Hr Raw Data'!O25="","",'3 - 24 Hr Raw Data'!O25)</f>
        <v/>
      </c>
      <c r="B29" s="238" t="str">
        <f>IF(A29="","",'4 - 4 Hr Calc Data'!B29)</f>
        <v/>
      </c>
      <c r="C29" s="290" t="str">
        <f>IF(A29="","",'3 - 24 Hr Raw Data'!P25)</f>
        <v/>
      </c>
      <c r="D29" s="142">
        <f>IF(AND('2 - 4 Hr Raw Data'!Q25="",'3 - 24 Hr Raw Data'!Q25=""),'3 - 24 Hr Raw Data'!B25,"")</f>
        <v>0</v>
      </c>
      <c r="E29" s="128">
        <f>IF(AND('2 - 4 Hr Raw Data'!Q25="",'3 - 24 Hr Raw Data'!Q25=""),'3 - 24 Hr Raw Data'!I25,"")</f>
        <v>0</v>
      </c>
      <c r="F29" s="126">
        <f>IF(AND('2 - 4 Hr Raw Data'!Q25="",'3 - 24 Hr Raw Data'!Q25=""),'3 - 24 Hr Raw Data'!J25,"")</f>
        <v>0</v>
      </c>
      <c r="G29" s="126">
        <f>IF(AND('2 - 4 Hr Raw Data'!Q25="",'3 - 24 Hr Raw Data'!Q25=""),'3 - 24 Hr Raw Data'!K25,"")</f>
        <v>0</v>
      </c>
      <c r="H29" s="129">
        <f>IF(AND('2 - 4 Hr Raw Data'!Q25="",'3 - 24 Hr Raw Data'!Q25=""),'3 - 24 Hr Raw Data'!L25,"")</f>
        <v>0</v>
      </c>
      <c r="I29" s="370">
        <f>IF(AND('2 - 4 Hr Raw Data'!Q25="",'3 - 24 Hr Raw Data'!Q25=""),'3 - 24 Hr Raw Data'!M25,"")</f>
        <v>0</v>
      </c>
      <c r="J29" s="225" t="e">
        <f>IF(AND('2 - 4 Hr Raw Data'!Q25="",'3 - 24 Hr Raw Data'!Q25=""),(F29/(E29))*100,"")</f>
        <v>#DIV/0!</v>
      </c>
      <c r="K29" s="127" t="e">
        <f ca="1">IF(AND('2 - 4 Hr Raw Data'!Q25="",'3 - 24 Hr Raw Data'!Q25=""),J29/$J$11,"")</f>
        <v>#DIV/0!</v>
      </c>
      <c r="L29" s="223" t="e">
        <f>IF(AND('2 - 4 Hr Raw Data'!Q25="",'3 - 24 Hr Raw Data'!Q25=""),(G29/(E29))*100,"")</f>
        <v>#DIV/0!</v>
      </c>
      <c r="M29" s="127" t="e">
        <f ca="1">IF(AND('2 - 4 Hr Raw Data'!Q25="",'3 - 24 Hr Raw Data'!Q25=""),L29/$L$11,"")</f>
        <v>#DIV/0!</v>
      </c>
      <c r="N29" s="225" t="e">
        <f ca="1">IF(AND('2 - 4 Hr Raw Data'!Q25="",'3 - 24 Hr Raw Data'!Q25=""),H29/$H$11,"")</f>
        <v>#REF!</v>
      </c>
      <c r="O29" s="127" t="e">
        <f ca="1">IF(AND('2 - 4 Hr Raw Data'!Q25="",'3 - 24 Hr Raw Data'!Q25=""),I29/$I$11,"")</f>
        <v>#REF!</v>
      </c>
      <c r="P29" s="128" t="e">
        <f>IF(AND('2 - 4 Hr Raw Data'!Q25="",'3 - 24 Hr Raw Data'!Q25=""),(E29/D29)*($S$4/1.042)*2,"")</f>
        <v>#DIV/0!</v>
      </c>
      <c r="Q29" s="127" t="e">
        <f>IF(AND('2 - 4 Hr Raw Data'!Q25="",'3 - 24 Hr Raw Data'!Q25=""),LOG(P29/S$6,2),"")</f>
        <v>#DIV/0!</v>
      </c>
      <c r="R29" s="129" t="e">
        <f ca="1">IF(AND('2 - 4 Hr Raw Data'!Q25="",'3 - 24 Hr Raw Data'!Q25=""),(P29/P$11)*100,"")</f>
        <v>#DIV/0!</v>
      </c>
      <c r="S29" s="129" t="e">
        <f ca="1">IF(AND('2 - 4 Hr Raw Data'!Q25="",'3 - 24 Hr Raw Data'!Q25=""),(P29-S$6)/(P$11-S$6)*100,"")</f>
        <v>#DIV/0!</v>
      </c>
      <c r="T29" s="144" t="e">
        <f ca="1">IF(AND('2 - 4 Hr Raw Data'!Q25="",'3 - 24 Hr Raw Data'!Q25=""),(Q29/Q$11)*100,"")</f>
        <v>#DIV/0!</v>
      </c>
      <c r="U29" s="294" t="e">
        <f ca="1">IF(R29&lt;20,"% RNC less than 20 %",IF(AND('2 - 4 Hr Raw Data'!Q25&lt;&gt;"",'3 - 24 Hr Raw Data'!Q25=""),"4 Hour: "&amp;'2 - 4 Hr Raw Data'!Q25,IF(AND('2 - 4 Hr Raw Data'!Q25="",'3 - 24 Hr Raw Data'!Q25&lt;&gt;""),"24 Hour: "&amp;'3 - 24 Hr Raw Data'!Q25,IF(AND('2 - 4 Hr Raw Data'!Q25="",'3 - 24 Hr Raw Data'!Q25=""),"","4 Hour: "&amp;'2 - 4 Hr Raw Data'!Q25&amp;"; 24 Hour: "&amp;'3 - 24 Hr Raw Data'!Q25))))</f>
        <v>#DIV/0!</v>
      </c>
      <c r="V29" s="16" t="b">
        <f t="shared" ca="1" si="0"/>
        <v>0</v>
      </c>
    </row>
    <row r="30" spans="1:22" ht="14" x14ac:dyDescent="0.15">
      <c r="A30" s="343" t="str">
        <f>IF('3 - 24 Hr Raw Data'!O26="","",'3 - 24 Hr Raw Data'!O26)</f>
        <v/>
      </c>
      <c r="B30" s="238" t="str">
        <f>IF(A30="","",'4 - 4 Hr Calc Data'!B30)</f>
        <v/>
      </c>
      <c r="C30" s="290" t="str">
        <f>IF(A30="","",'3 - 24 Hr Raw Data'!P26)</f>
        <v/>
      </c>
      <c r="D30" s="142">
        <f>IF(AND('2 - 4 Hr Raw Data'!Q26="",'3 - 24 Hr Raw Data'!Q26=""),'3 - 24 Hr Raw Data'!B26,"")</f>
        <v>0</v>
      </c>
      <c r="E30" s="128">
        <f>IF(AND('2 - 4 Hr Raw Data'!Q26="",'3 - 24 Hr Raw Data'!Q26=""),'3 - 24 Hr Raw Data'!I26,"")</f>
        <v>0</v>
      </c>
      <c r="F30" s="126">
        <f>IF(AND('2 - 4 Hr Raw Data'!Q26="",'3 - 24 Hr Raw Data'!Q26=""),'3 - 24 Hr Raw Data'!J26,"")</f>
        <v>0</v>
      </c>
      <c r="G30" s="126">
        <f>IF(AND('2 - 4 Hr Raw Data'!Q26="",'3 - 24 Hr Raw Data'!Q26=""),'3 - 24 Hr Raw Data'!K26,"")</f>
        <v>0</v>
      </c>
      <c r="H30" s="129">
        <f>IF(AND('2 - 4 Hr Raw Data'!Q26="",'3 - 24 Hr Raw Data'!Q26=""),'3 - 24 Hr Raw Data'!L26,"")</f>
        <v>0</v>
      </c>
      <c r="I30" s="370">
        <f>IF(AND('2 - 4 Hr Raw Data'!Q26="",'3 - 24 Hr Raw Data'!Q26=""),'3 - 24 Hr Raw Data'!M26,"")</f>
        <v>0</v>
      </c>
      <c r="J30" s="225" t="e">
        <f>IF(AND('2 - 4 Hr Raw Data'!Q26="",'3 - 24 Hr Raw Data'!Q26=""),(F30/(E30))*100,"")</f>
        <v>#DIV/0!</v>
      </c>
      <c r="K30" s="127" t="e">
        <f ca="1">IF(AND('2 - 4 Hr Raw Data'!Q26="",'3 - 24 Hr Raw Data'!Q26=""),J30/$J$11,"")</f>
        <v>#DIV/0!</v>
      </c>
      <c r="L30" s="223" t="e">
        <f>IF(AND('2 - 4 Hr Raw Data'!Q26="",'3 - 24 Hr Raw Data'!Q26=""),(G30/(E30))*100,"")</f>
        <v>#DIV/0!</v>
      </c>
      <c r="M30" s="127" t="e">
        <f ca="1">IF(AND('2 - 4 Hr Raw Data'!Q26="",'3 - 24 Hr Raw Data'!Q26=""),L30/$L$11,"")</f>
        <v>#DIV/0!</v>
      </c>
      <c r="N30" s="225" t="e">
        <f ca="1">IF(AND('2 - 4 Hr Raw Data'!Q26="",'3 - 24 Hr Raw Data'!Q26=""),H30/$H$11,"")</f>
        <v>#REF!</v>
      </c>
      <c r="O30" s="127" t="e">
        <f ca="1">IF(AND('2 - 4 Hr Raw Data'!Q26="",'3 - 24 Hr Raw Data'!Q26=""),I30/$I$11,"")</f>
        <v>#REF!</v>
      </c>
      <c r="P30" s="128" t="e">
        <f>IF(AND('2 - 4 Hr Raw Data'!Q26="",'3 - 24 Hr Raw Data'!Q26=""),(E30/D30)*($S$4/1.042)*2,"")</f>
        <v>#DIV/0!</v>
      </c>
      <c r="Q30" s="127" t="e">
        <f>IF(AND('2 - 4 Hr Raw Data'!Q26="",'3 - 24 Hr Raw Data'!Q26=""),LOG(P30/S$6,2),"")</f>
        <v>#DIV/0!</v>
      </c>
      <c r="R30" s="129" t="e">
        <f ca="1">IF(AND('2 - 4 Hr Raw Data'!Q26="",'3 - 24 Hr Raw Data'!Q26=""),(P30/P$11)*100,"")</f>
        <v>#DIV/0!</v>
      </c>
      <c r="S30" s="129" t="e">
        <f ca="1">IF(AND('2 - 4 Hr Raw Data'!Q26="",'3 - 24 Hr Raw Data'!Q26=""),(P30-S$6)/(P$11-S$6)*100,"")</f>
        <v>#DIV/0!</v>
      </c>
      <c r="T30" s="144" t="e">
        <f ca="1">IF(AND('2 - 4 Hr Raw Data'!Q26="",'3 - 24 Hr Raw Data'!Q26=""),(Q30/Q$11)*100,"")</f>
        <v>#DIV/0!</v>
      </c>
      <c r="U30" s="294" t="e">
        <f ca="1">IF(R30&lt;20,"% RNC less than 20 %",IF(AND('2 - 4 Hr Raw Data'!Q26&lt;&gt;"",'3 - 24 Hr Raw Data'!Q26=""),"4 Hour: "&amp;'2 - 4 Hr Raw Data'!Q26,IF(AND('2 - 4 Hr Raw Data'!Q26="",'3 - 24 Hr Raw Data'!Q26&lt;&gt;""),"24 Hour: "&amp;'3 - 24 Hr Raw Data'!Q26,IF(AND('2 - 4 Hr Raw Data'!Q26="",'3 - 24 Hr Raw Data'!Q26=""),"","4 Hour: "&amp;'2 - 4 Hr Raw Data'!Q26&amp;"; 24 Hour: "&amp;'3 - 24 Hr Raw Data'!Q26))))</f>
        <v>#DIV/0!</v>
      </c>
      <c r="V30" s="16" t="b">
        <f t="shared" ca="1" si="0"/>
        <v>0</v>
      </c>
    </row>
    <row r="31" spans="1:22" ht="14" x14ac:dyDescent="0.15">
      <c r="A31" s="343" t="str">
        <f>IF('3 - 24 Hr Raw Data'!O27="","",'3 - 24 Hr Raw Data'!O27)</f>
        <v/>
      </c>
      <c r="B31" s="238" t="str">
        <f>IF(A31="","",'4 - 4 Hr Calc Data'!B31)</f>
        <v/>
      </c>
      <c r="C31" s="290" t="str">
        <f>IF(A31="","",'3 - 24 Hr Raw Data'!P27)</f>
        <v/>
      </c>
      <c r="D31" s="142">
        <f>IF(AND('2 - 4 Hr Raw Data'!Q27="",'3 - 24 Hr Raw Data'!Q27=""),'3 - 24 Hr Raw Data'!B27,"")</f>
        <v>0</v>
      </c>
      <c r="E31" s="128">
        <f>IF(AND('2 - 4 Hr Raw Data'!Q27="",'3 - 24 Hr Raw Data'!Q27=""),'3 - 24 Hr Raw Data'!I27,"")</f>
        <v>0</v>
      </c>
      <c r="F31" s="126">
        <f>IF(AND('2 - 4 Hr Raw Data'!Q27="",'3 - 24 Hr Raw Data'!Q27=""),'3 - 24 Hr Raw Data'!J27,"")</f>
        <v>0</v>
      </c>
      <c r="G31" s="126">
        <f>IF(AND('2 - 4 Hr Raw Data'!Q27="",'3 - 24 Hr Raw Data'!Q27=""),'3 - 24 Hr Raw Data'!K27,"")</f>
        <v>0</v>
      </c>
      <c r="H31" s="129">
        <f>IF(AND('2 - 4 Hr Raw Data'!Q27="",'3 - 24 Hr Raw Data'!Q27=""),'3 - 24 Hr Raw Data'!L27,"")</f>
        <v>0</v>
      </c>
      <c r="I31" s="370">
        <f>IF(AND('2 - 4 Hr Raw Data'!Q27="",'3 - 24 Hr Raw Data'!Q27=""),'3 - 24 Hr Raw Data'!M27,"")</f>
        <v>0</v>
      </c>
      <c r="J31" s="225" t="e">
        <f>IF(AND('2 - 4 Hr Raw Data'!Q27="",'3 - 24 Hr Raw Data'!Q27=""),(F31/(E31))*100,"")</f>
        <v>#DIV/0!</v>
      </c>
      <c r="K31" s="127" t="e">
        <f ca="1">IF(AND('2 - 4 Hr Raw Data'!Q27="",'3 - 24 Hr Raw Data'!Q27=""),J31/$J$11,"")</f>
        <v>#DIV/0!</v>
      </c>
      <c r="L31" s="223" t="e">
        <f>IF(AND('2 - 4 Hr Raw Data'!Q27="",'3 - 24 Hr Raw Data'!Q27=""),(G31/(E31))*100,"")</f>
        <v>#DIV/0!</v>
      </c>
      <c r="M31" s="127" t="e">
        <f ca="1">IF(AND('2 - 4 Hr Raw Data'!Q27="",'3 - 24 Hr Raw Data'!Q27=""),L31/$L$11,"")</f>
        <v>#DIV/0!</v>
      </c>
      <c r="N31" s="225" t="e">
        <f ca="1">IF(AND('2 - 4 Hr Raw Data'!Q27="",'3 - 24 Hr Raw Data'!Q27=""),H31/$H$11,"")</f>
        <v>#REF!</v>
      </c>
      <c r="O31" s="127" t="e">
        <f ca="1">IF(AND('2 - 4 Hr Raw Data'!Q27="",'3 - 24 Hr Raw Data'!Q27=""),I31/$I$11,"")</f>
        <v>#REF!</v>
      </c>
      <c r="P31" s="128" t="e">
        <f>IF(AND('2 - 4 Hr Raw Data'!Q27="",'3 - 24 Hr Raw Data'!Q27=""),(E31/D31)*($S$4/1.042)*2,"")</f>
        <v>#DIV/0!</v>
      </c>
      <c r="Q31" s="127" t="e">
        <f>IF(AND('2 - 4 Hr Raw Data'!Q27="",'3 - 24 Hr Raw Data'!Q27=""),LOG(P31/S$6,2),"")</f>
        <v>#DIV/0!</v>
      </c>
      <c r="R31" s="129" t="e">
        <f ca="1">IF(AND('2 - 4 Hr Raw Data'!Q27="",'3 - 24 Hr Raw Data'!Q27=""),(P31/P$11)*100,"")</f>
        <v>#DIV/0!</v>
      </c>
      <c r="S31" s="129" t="e">
        <f ca="1">IF(AND('2 - 4 Hr Raw Data'!Q27="",'3 - 24 Hr Raw Data'!Q27=""),(P31-S$6)/(P$11-S$6)*100,"")</f>
        <v>#DIV/0!</v>
      </c>
      <c r="T31" s="144" t="e">
        <f ca="1">IF(AND('2 - 4 Hr Raw Data'!Q27="",'3 - 24 Hr Raw Data'!Q27=""),(Q31/Q$11)*100,"")</f>
        <v>#DIV/0!</v>
      </c>
      <c r="U31" s="294" t="e">
        <f ca="1">IF(R31&lt;20,"% RNC less than 20 %",IF(AND('2 - 4 Hr Raw Data'!Q27&lt;&gt;"",'3 - 24 Hr Raw Data'!Q27=""),"4 Hour: "&amp;'2 - 4 Hr Raw Data'!Q27,IF(AND('2 - 4 Hr Raw Data'!Q27="",'3 - 24 Hr Raw Data'!Q27&lt;&gt;""),"24 Hour: "&amp;'3 - 24 Hr Raw Data'!Q27,IF(AND('2 - 4 Hr Raw Data'!Q27="",'3 - 24 Hr Raw Data'!Q27=""),"","4 Hour: "&amp;'2 - 4 Hr Raw Data'!Q27&amp;"; 24 Hour: "&amp;'3 - 24 Hr Raw Data'!Q27))))</f>
        <v>#DIV/0!</v>
      </c>
      <c r="V31" s="16" t="b">
        <f t="shared" ca="1" si="0"/>
        <v>0</v>
      </c>
    </row>
    <row r="32" spans="1:22" ht="14" x14ac:dyDescent="0.15">
      <c r="A32" s="343" t="str">
        <f>IF('3 - 24 Hr Raw Data'!O28="","",'3 - 24 Hr Raw Data'!O28)</f>
        <v/>
      </c>
      <c r="B32" s="238" t="str">
        <f>IF(A32="","",'4 - 4 Hr Calc Data'!B32)</f>
        <v/>
      </c>
      <c r="C32" s="290" t="str">
        <f>IF(A32="","",'3 - 24 Hr Raw Data'!P28)</f>
        <v/>
      </c>
      <c r="D32" s="142">
        <f>IF(AND('2 - 4 Hr Raw Data'!Q28="",'3 - 24 Hr Raw Data'!Q28=""),'3 - 24 Hr Raw Data'!B28,"")</f>
        <v>0</v>
      </c>
      <c r="E32" s="128">
        <f>IF(AND('2 - 4 Hr Raw Data'!Q28="",'3 - 24 Hr Raw Data'!Q28=""),'3 - 24 Hr Raw Data'!I28,"")</f>
        <v>0</v>
      </c>
      <c r="F32" s="126">
        <f>IF(AND('2 - 4 Hr Raw Data'!Q28="",'3 - 24 Hr Raw Data'!Q28=""),'3 - 24 Hr Raw Data'!J28,"")</f>
        <v>0</v>
      </c>
      <c r="G32" s="126">
        <f>IF(AND('2 - 4 Hr Raw Data'!Q28="",'3 - 24 Hr Raw Data'!Q28=""),'3 - 24 Hr Raw Data'!K28,"")</f>
        <v>0</v>
      </c>
      <c r="H32" s="129">
        <f>IF(AND('2 - 4 Hr Raw Data'!Q28="",'3 - 24 Hr Raw Data'!Q28=""),'3 - 24 Hr Raw Data'!L28,"")</f>
        <v>0</v>
      </c>
      <c r="I32" s="370">
        <f>IF(AND('2 - 4 Hr Raw Data'!Q28="",'3 - 24 Hr Raw Data'!Q28=""),'3 - 24 Hr Raw Data'!M28,"")</f>
        <v>0</v>
      </c>
      <c r="J32" s="225" t="e">
        <f>IF(AND('2 - 4 Hr Raw Data'!Q28="",'3 - 24 Hr Raw Data'!Q28=""),(F32/(E32))*100,"")</f>
        <v>#DIV/0!</v>
      </c>
      <c r="K32" s="127" t="e">
        <f ca="1">IF(AND('2 - 4 Hr Raw Data'!Q28="",'3 - 24 Hr Raw Data'!Q28=""),J32/$J$11,"")</f>
        <v>#DIV/0!</v>
      </c>
      <c r="L32" s="223" t="e">
        <f>IF(AND('2 - 4 Hr Raw Data'!Q28="",'3 - 24 Hr Raw Data'!Q28=""),(G32/(E32))*100,"")</f>
        <v>#DIV/0!</v>
      </c>
      <c r="M32" s="127" t="e">
        <f ca="1">IF(AND('2 - 4 Hr Raw Data'!Q28="",'3 - 24 Hr Raw Data'!Q28=""),L32/$L$11,"")</f>
        <v>#DIV/0!</v>
      </c>
      <c r="N32" s="225" t="e">
        <f ca="1">IF(AND('2 - 4 Hr Raw Data'!Q28="",'3 - 24 Hr Raw Data'!Q28=""),H32/$H$11,"")</f>
        <v>#REF!</v>
      </c>
      <c r="O32" s="127" t="e">
        <f ca="1">IF(AND('2 - 4 Hr Raw Data'!Q28="",'3 - 24 Hr Raw Data'!Q28=""),I32/$I$11,"")</f>
        <v>#REF!</v>
      </c>
      <c r="P32" s="128" t="e">
        <f>IF(AND('2 - 4 Hr Raw Data'!Q28="",'3 - 24 Hr Raw Data'!Q28=""),(E32/D32)*($S$4/1.042)*2,"")</f>
        <v>#DIV/0!</v>
      </c>
      <c r="Q32" s="127" t="e">
        <f>IF(AND('2 - 4 Hr Raw Data'!Q28="",'3 - 24 Hr Raw Data'!Q28=""),LOG(P32/S$6,2),"")</f>
        <v>#DIV/0!</v>
      </c>
      <c r="R32" s="129" t="e">
        <f ca="1">IF(AND('2 - 4 Hr Raw Data'!Q28="",'3 - 24 Hr Raw Data'!Q28=""),(P32/P$11)*100,"")</f>
        <v>#DIV/0!</v>
      </c>
      <c r="S32" s="129" t="e">
        <f ca="1">IF(AND('2 - 4 Hr Raw Data'!Q28="",'3 - 24 Hr Raw Data'!Q28=""),(P32-S$6)/(P$11-S$6)*100,"")</f>
        <v>#DIV/0!</v>
      </c>
      <c r="T32" s="144" t="e">
        <f ca="1">IF(AND('2 - 4 Hr Raw Data'!Q28="",'3 - 24 Hr Raw Data'!Q28=""),(Q32/Q$11)*100,"")</f>
        <v>#DIV/0!</v>
      </c>
      <c r="U32" s="294" t="e">
        <f ca="1">IF(R32&lt;20,"% RNC less than 20 %",IF(AND('2 - 4 Hr Raw Data'!Q28&lt;&gt;"",'3 - 24 Hr Raw Data'!Q28=""),"4 Hour: "&amp;'2 - 4 Hr Raw Data'!Q28,IF(AND('2 - 4 Hr Raw Data'!Q28="",'3 - 24 Hr Raw Data'!Q28&lt;&gt;""),"24 Hour: "&amp;'3 - 24 Hr Raw Data'!Q28,IF(AND('2 - 4 Hr Raw Data'!Q28="",'3 - 24 Hr Raw Data'!Q28=""),"","4 Hour: "&amp;'2 - 4 Hr Raw Data'!Q28&amp;"; 24 Hour: "&amp;'3 - 24 Hr Raw Data'!Q28))))</f>
        <v>#DIV/0!</v>
      </c>
      <c r="V32" s="16" t="b">
        <f t="shared" ca="1" si="0"/>
        <v>0</v>
      </c>
    </row>
    <row r="33" spans="1:22" ht="14" x14ac:dyDescent="0.15">
      <c r="A33" s="343" t="str">
        <f>IF('3 - 24 Hr Raw Data'!O29="","",'3 - 24 Hr Raw Data'!O29)</f>
        <v/>
      </c>
      <c r="B33" s="238" t="str">
        <f>IF(A33="","",'4 - 4 Hr Calc Data'!B33)</f>
        <v/>
      </c>
      <c r="C33" s="290" t="str">
        <f>IF(A33="","",'3 - 24 Hr Raw Data'!P29)</f>
        <v/>
      </c>
      <c r="D33" s="142">
        <f>IF(AND('2 - 4 Hr Raw Data'!Q29="",'3 - 24 Hr Raw Data'!Q29=""),'3 - 24 Hr Raw Data'!B29,"")</f>
        <v>0</v>
      </c>
      <c r="E33" s="128">
        <f>IF(AND('2 - 4 Hr Raw Data'!Q29="",'3 - 24 Hr Raw Data'!Q29=""),'3 - 24 Hr Raw Data'!I29,"")</f>
        <v>0</v>
      </c>
      <c r="F33" s="126">
        <f>IF(AND('2 - 4 Hr Raw Data'!Q29="",'3 - 24 Hr Raw Data'!Q29=""),'3 - 24 Hr Raw Data'!J29,"")</f>
        <v>0</v>
      </c>
      <c r="G33" s="126">
        <f>IF(AND('2 - 4 Hr Raw Data'!Q29="",'3 - 24 Hr Raw Data'!Q29=""),'3 - 24 Hr Raw Data'!K29,"")</f>
        <v>0</v>
      </c>
      <c r="H33" s="129">
        <f>IF(AND('2 - 4 Hr Raw Data'!Q29="",'3 - 24 Hr Raw Data'!Q29=""),'3 - 24 Hr Raw Data'!L29,"")</f>
        <v>0</v>
      </c>
      <c r="I33" s="370">
        <f>IF(AND('2 - 4 Hr Raw Data'!Q29="",'3 - 24 Hr Raw Data'!Q29=""),'3 - 24 Hr Raw Data'!M29,"")</f>
        <v>0</v>
      </c>
      <c r="J33" s="225" t="e">
        <f>IF(AND('2 - 4 Hr Raw Data'!Q29="",'3 - 24 Hr Raw Data'!Q29=""),(F33/(E33))*100,"")</f>
        <v>#DIV/0!</v>
      </c>
      <c r="K33" s="127" t="e">
        <f ca="1">IF(AND('2 - 4 Hr Raw Data'!Q29="",'3 - 24 Hr Raw Data'!Q29=""),J33/$J$11,"")</f>
        <v>#DIV/0!</v>
      </c>
      <c r="L33" s="223" t="e">
        <f>IF(AND('2 - 4 Hr Raw Data'!Q29="",'3 - 24 Hr Raw Data'!Q29=""),(G33/(E33))*100,"")</f>
        <v>#DIV/0!</v>
      </c>
      <c r="M33" s="127" t="e">
        <f ca="1">IF(AND('2 - 4 Hr Raw Data'!Q29="",'3 - 24 Hr Raw Data'!Q29=""),L33/$L$11,"")</f>
        <v>#DIV/0!</v>
      </c>
      <c r="N33" s="225" t="e">
        <f ca="1">IF(AND('2 - 4 Hr Raw Data'!Q29="",'3 - 24 Hr Raw Data'!Q29=""),H33/$H$11,"")</f>
        <v>#REF!</v>
      </c>
      <c r="O33" s="127" t="e">
        <f ca="1">IF(AND('2 - 4 Hr Raw Data'!Q29="",'3 - 24 Hr Raw Data'!Q29=""),I33/$I$11,"")</f>
        <v>#REF!</v>
      </c>
      <c r="P33" s="128" t="e">
        <f>IF(AND('2 - 4 Hr Raw Data'!Q29="",'3 - 24 Hr Raw Data'!Q29=""),(E33/D33)*($S$4/1.042)*2,"")</f>
        <v>#DIV/0!</v>
      </c>
      <c r="Q33" s="127" t="e">
        <f>IF(AND('2 - 4 Hr Raw Data'!Q29="",'3 - 24 Hr Raw Data'!Q29=""),LOG(P33/S$6,2),"")</f>
        <v>#DIV/0!</v>
      </c>
      <c r="R33" s="129" t="e">
        <f ca="1">IF(AND('2 - 4 Hr Raw Data'!Q29="",'3 - 24 Hr Raw Data'!Q29=""),(P33/P$11)*100,"")</f>
        <v>#DIV/0!</v>
      </c>
      <c r="S33" s="129" t="e">
        <f ca="1">IF(AND('2 - 4 Hr Raw Data'!Q29="",'3 - 24 Hr Raw Data'!Q29=""),(P33-S$6)/(P$11-S$6)*100,"")</f>
        <v>#DIV/0!</v>
      </c>
      <c r="T33" s="144" t="e">
        <f ca="1">IF(AND('2 - 4 Hr Raw Data'!Q29="",'3 - 24 Hr Raw Data'!Q29=""),(Q33/Q$11)*100,"")</f>
        <v>#DIV/0!</v>
      </c>
      <c r="U33" s="294" t="e">
        <f ca="1">IF(R33&lt;20,"% RNC less than 20 %",IF(AND('2 - 4 Hr Raw Data'!Q29&lt;&gt;"",'3 - 24 Hr Raw Data'!Q29=""),"4 Hour: "&amp;'2 - 4 Hr Raw Data'!Q29,IF(AND('2 - 4 Hr Raw Data'!Q29="",'3 - 24 Hr Raw Data'!Q29&lt;&gt;""),"24 Hour: "&amp;'3 - 24 Hr Raw Data'!Q29,IF(AND('2 - 4 Hr Raw Data'!Q29="",'3 - 24 Hr Raw Data'!Q29=""),"","4 Hour: "&amp;'2 - 4 Hr Raw Data'!Q29&amp;"; 24 Hour: "&amp;'3 - 24 Hr Raw Data'!Q29))))</f>
        <v>#DIV/0!</v>
      </c>
      <c r="V33" s="16" t="b">
        <f t="shared" ca="1" si="0"/>
        <v>0</v>
      </c>
    </row>
    <row r="34" spans="1:22" ht="14" x14ac:dyDescent="0.15">
      <c r="A34" s="343" t="str">
        <f>IF('3 - 24 Hr Raw Data'!O30="","",'3 - 24 Hr Raw Data'!O30)</f>
        <v/>
      </c>
      <c r="B34" s="238" t="str">
        <f>IF(A34="","",'4 - 4 Hr Calc Data'!B34)</f>
        <v/>
      </c>
      <c r="C34" s="290" t="str">
        <f>IF(A34="","",'3 - 24 Hr Raw Data'!P30)</f>
        <v/>
      </c>
      <c r="D34" s="142">
        <f>IF(AND('2 - 4 Hr Raw Data'!Q30="",'3 - 24 Hr Raw Data'!Q30=""),'3 - 24 Hr Raw Data'!B30,"")</f>
        <v>0</v>
      </c>
      <c r="E34" s="128">
        <f>IF(AND('2 - 4 Hr Raw Data'!Q30="",'3 - 24 Hr Raw Data'!Q30=""),'3 - 24 Hr Raw Data'!I30,"")</f>
        <v>0</v>
      </c>
      <c r="F34" s="126">
        <f>IF(AND('2 - 4 Hr Raw Data'!Q30="",'3 - 24 Hr Raw Data'!Q30=""),'3 - 24 Hr Raw Data'!J30,"")</f>
        <v>0</v>
      </c>
      <c r="G34" s="126">
        <f>IF(AND('2 - 4 Hr Raw Data'!Q30="",'3 - 24 Hr Raw Data'!Q30=""),'3 - 24 Hr Raw Data'!K30,"")</f>
        <v>0</v>
      </c>
      <c r="H34" s="129">
        <f>IF(AND('2 - 4 Hr Raw Data'!Q30="",'3 - 24 Hr Raw Data'!Q30=""),'3 - 24 Hr Raw Data'!L30,"")</f>
        <v>0</v>
      </c>
      <c r="I34" s="370">
        <f>IF(AND('2 - 4 Hr Raw Data'!Q30="",'3 - 24 Hr Raw Data'!Q30=""),'3 - 24 Hr Raw Data'!M30,"")</f>
        <v>0</v>
      </c>
      <c r="J34" s="225" t="e">
        <f>IF(AND('2 - 4 Hr Raw Data'!Q30="",'3 - 24 Hr Raw Data'!Q30=""),(F34/(E34))*100,"")</f>
        <v>#DIV/0!</v>
      </c>
      <c r="K34" s="127" t="e">
        <f ca="1">IF(AND('2 - 4 Hr Raw Data'!Q30="",'3 - 24 Hr Raw Data'!Q30=""),J34/$J$11,"")</f>
        <v>#DIV/0!</v>
      </c>
      <c r="L34" s="223" t="e">
        <f>IF(AND('2 - 4 Hr Raw Data'!Q30="",'3 - 24 Hr Raw Data'!Q30=""),(G34/(E34))*100,"")</f>
        <v>#DIV/0!</v>
      </c>
      <c r="M34" s="127" t="e">
        <f ca="1">IF(AND('2 - 4 Hr Raw Data'!Q30="",'3 - 24 Hr Raw Data'!Q30=""),L34/$L$11,"")</f>
        <v>#DIV/0!</v>
      </c>
      <c r="N34" s="225" t="e">
        <f ca="1">IF(AND('2 - 4 Hr Raw Data'!Q30="",'3 - 24 Hr Raw Data'!Q30=""),H34/$H$11,"")</f>
        <v>#REF!</v>
      </c>
      <c r="O34" s="127" t="e">
        <f ca="1">IF(AND('2 - 4 Hr Raw Data'!Q30="",'3 - 24 Hr Raw Data'!Q30=""),I34/$I$11,"")</f>
        <v>#REF!</v>
      </c>
      <c r="P34" s="128" t="e">
        <f>IF(AND('2 - 4 Hr Raw Data'!Q30="",'3 - 24 Hr Raw Data'!Q30=""),(E34/D34)*($S$4/1.042)*2,"")</f>
        <v>#DIV/0!</v>
      </c>
      <c r="Q34" s="127" t="e">
        <f>IF(AND('2 - 4 Hr Raw Data'!Q30="",'3 - 24 Hr Raw Data'!Q30=""),LOG(P34/S$6,2),"")</f>
        <v>#DIV/0!</v>
      </c>
      <c r="R34" s="129" t="e">
        <f ca="1">IF(AND('2 - 4 Hr Raw Data'!Q30="",'3 - 24 Hr Raw Data'!Q30=""),(P34/P$11)*100,"")</f>
        <v>#DIV/0!</v>
      </c>
      <c r="S34" s="129" t="e">
        <f ca="1">IF(AND('2 - 4 Hr Raw Data'!Q30="",'3 - 24 Hr Raw Data'!Q30=""),(P34-S$6)/(P$11-S$6)*100,"")</f>
        <v>#DIV/0!</v>
      </c>
      <c r="T34" s="144" t="e">
        <f ca="1">IF(AND('2 - 4 Hr Raw Data'!Q30="",'3 - 24 Hr Raw Data'!Q30=""),(Q34/Q$11)*100,"")</f>
        <v>#DIV/0!</v>
      </c>
      <c r="U34" s="294" t="e">
        <f ca="1">IF(R34&lt;20,"% RNC less than 20 %",IF(AND('2 - 4 Hr Raw Data'!Q30&lt;&gt;"",'3 - 24 Hr Raw Data'!Q30=""),"4 Hour: "&amp;'2 - 4 Hr Raw Data'!Q30,IF(AND('2 - 4 Hr Raw Data'!Q30="",'3 - 24 Hr Raw Data'!Q30&lt;&gt;""),"24 Hour: "&amp;'3 - 24 Hr Raw Data'!Q30,IF(AND('2 - 4 Hr Raw Data'!Q30="",'3 - 24 Hr Raw Data'!Q30=""),"","4 Hour: "&amp;'2 - 4 Hr Raw Data'!Q30&amp;"; 24 Hour: "&amp;'3 - 24 Hr Raw Data'!Q30))))</f>
        <v>#DIV/0!</v>
      </c>
      <c r="V34" s="16" t="b">
        <f t="shared" ca="1" si="0"/>
        <v>0</v>
      </c>
    </row>
    <row r="35" spans="1:22" ht="14" x14ac:dyDescent="0.15">
      <c r="A35" s="343" t="str">
        <f>IF('3 - 24 Hr Raw Data'!O31="","",'3 - 24 Hr Raw Data'!O31)</f>
        <v/>
      </c>
      <c r="B35" s="238" t="str">
        <f>IF(A35="","",'4 - 4 Hr Calc Data'!B35)</f>
        <v/>
      </c>
      <c r="C35" s="290" t="str">
        <f>IF(A35="","",'3 - 24 Hr Raw Data'!P31)</f>
        <v/>
      </c>
      <c r="D35" s="142">
        <f>IF(AND('2 - 4 Hr Raw Data'!Q31="",'3 - 24 Hr Raw Data'!Q31=""),'3 - 24 Hr Raw Data'!B31,"")</f>
        <v>0</v>
      </c>
      <c r="E35" s="128">
        <f>IF(AND('2 - 4 Hr Raw Data'!Q31="",'3 - 24 Hr Raw Data'!Q31=""),'3 - 24 Hr Raw Data'!I31,"")</f>
        <v>0</v>
      </c>
      <c r="F35" s="126">
        <f>IF(AND('2 - 4 Hr Raw Data'!Q31="",'3 - 24 Hr Raw Data'!Q31=""),'3 - 24 Hr Raw Data'!J31,"")</f>
        <v>0</v>
      </c>
      <c r="G35" s="126">
        <f>IF(AND('2 - 4 Hr Raw Data'!Q31="",'3 - 24 Hr Raw Data'!Q31=""),'3 - 24 Hr Raw Data'!K31,"")</f>
        <v>0</v>
      </c>
      <c r="H35" s="129">
        <f>IF(AND('2 - 4 Hr Raw Data'!Q31="",'3 - 24 Hr Raw Data'!Q31=""),'3 - 24 Hr Raw Data'!L31,"")</f>
        <v>0</v>
      </c>
      <c r="I35" s="370">
        <f>IF(AND('2 - 4 Hr Raw Data'!Q31="",'3 - 24 Hr Raw Data'!Q31=""),'3 - 24 Hr Raw Data'!M31,"")</f>
        <v>0</v>
      </c>
      <c r="J35" s="225" t="e">
        <f>IF(AND('2 - 4 Hr Raw Data'!Q31="",'3 - 24 Hr Raw Data'!Q31=""),(F35/(E35))*100,"")</f>
        <v>#DIV/0!</v>
      </c>
      <c r="K35" s="127" t="e">
        <f ca="1">IF(AND('2 - 4 Hr Raw Data'!Q31="",'3 - 24 Hr Raw Data'!Q31=""),J35/$J$11,"")</f>
        <v>#DIV/0!</v>
      </c>
      <c r="L35" s="223" t="e">
        <f>IF(AND('2 - 4 Hr Raw Data'!Q31="",'3 - 24 Hr Raw Data'!Q31=""),(G35/(E35))*100,"")</f>
        <v>#DIV/0!</v>
      </c>
      <c r="M35" s="127" t="e">
        <f ca="1">IF(AND('2 - 4 Hr Raw Data'!Q31="",'3 - 24 Hr Raw Data'!Q31=""),L35/$L$11,"")</f>
        <v>#DIV/0!</v>
      </c>
      <c r="N35" s="225" t="e">
        <f ca="1">IF(AND('2 - 4 Hr Raw Data'!Q31="",'3 - 24 Hr Raw Data'!Q31=""),H35/$H$11,"")</f>
        <v>#REF!</v>
      </c>
      <c r="O35" s="127" t="e">
        <f ca="1">IF(AND('2 - 4 Hr Raw Data'!Q31="",'3 - 24 Hr Raw Data'!Q31=""),I35/$I$11,"")</f>
        <v>#REF!</v>
      </c>
      <c r="P35" s="128" t="e">
        <f>IF(AND('2 - 4 Hr Raw Data'!Q31="",'3 - 24 Hr Raw Data'!Q31=""),(E35/D35)*($S$4/1.042)*2,"")</f>
        <v>#DIV/0!</v>
      </c>
      <c r="Q35" s="127" t="e">
        <f>IF(AND('2 - 4 Hr Raw Data'!Q31="",'3 - 24 Hr Raw Data'!Q31=""),LOG(P35/S$6,2),"")</f>
        <v>#DIV/0!</v>
      </c>
      <c r="R35" s="129" t="e">
        <f ca="1">IF(AND('2 - 4 Hr Raw Data'!Q31="",'3 - 24 Hr Raw Data'!Q31=""),(P35/P$11)*100,"")</f>
        <v>#DIV/0!</v>
      </c>
      <c r="S35" s="129" t="e">
        <f ca="1">IF(AND('2 - 4 Hr Raw Data'!Q31="",'3 - 24 Hr Raw Data'!Q31=""),(P35-S$6)/(P$11-S$6)*100,"")</f>
        <v>#DIV/0!</v>
      </c>
      <c r="T35" s="144" t="e">
        <f ca="1">IF(AND('2 - 4 Hr Raw Data'!Q31="",'3 - 24 Hr Raw Data'!Q31=""),(Q35/Q$11)*100,"")</f>
        <v>#DIV/0!</v>
      </c>
      <c r="U35" s="294" t="e">
        <f ca="1">IF(R35&lt;20,"% RNC less than 20 %",IF(AND('2 - 4 Hr Raw Data'!Q31&lt;&gt;"",'3 - 24 Hr Raw Data'!Q31=""),"4 Hour: "&amp;'2 - 4 Hr Raw Data'!Q31,IF(AND('2 - 4 Hr Raw Data'!Q31="",'3 - 24 Hr Raw Data'!Q31&lt;&gt;""),"24 Hour: "&amp;'3 - 24 Hr Raw Data'!Q31,IF(AND('2 - 4 Hr Raw Data'!Q31="",'3 - 24 Hr Raw Data'!Q31=""),"","4 Hour: "&amp;'2 - 4 Hr Raw Data'!Q31&amp;"; 24 Hour: "&amp;'3 - 24 Hr Raw Data'!Q31))))</f>
        <v>#DIV/0!</v>
      </c>
      <c r="V35" s="16" t="b">
        <f t="shared" ca="1" si="0"/>
        <v>0</v>
      </c>
    </row>
    <row r="36" spans="1:22" ht="14" x14ac:dyDescent="0.15">
      <c r="A36" s="343" t="str">
        <f>IF('3 - 24 Hr Raw Data'!O32="","",'3 - 24 Hr Raw Data'!O32)</f>
        <v/>
      </c>
      <c r="B36" s="238" t="str">
        <f>IF(A36="","",'4 - 4 Hr Calc Data'!B36)</f>
        <v/>
      </c>
      <c r="C36" s="290" t="str">
        <f>IF(A36="","",'3 - 24 Hr Raw Data'!P32)</f>
        <v/>
      </c>
      <c r="D36" s="142">
        <f>IF(AND('2 - 4 Hr Raw Data'!Q32="",'3 - 24 Hr Raw Data'!Q32=""),'3 - 24 Hr Raw Data'!B32,"")</f>
        <v>0</v>
      </c>
      <c r="E36" s="128">
        <f>IF(AND('2 - 4 Hr Raw Data'!Q32="",'3 - 24 Hr Raw Data'!Q32=""),'3 - 24 Hr Raw Data'!I32,"")</f>
        <v>0</v>
      </c>
      <c r="F36" s="126">
        <f>IF(AND('2 - 4 Hr Raw Data'!Q32="",'3 - 24 Hr Raw Data'!Q32=""),'3 - 24 Hr Raw Data'!J32,"")</f>
        <v>0</v>
      </c>
      <c r="G36" s="126">
        <f>IF(AND('2 - 4 Hr Raw Data'!Q32="",'3 - 24 Hr Raw Data'!Q32=""),'3 - 24 Hr Raw Data'!K32,"")</f>
        <v>0</v>
      </c>
      <c r="H36" s="129">
        <f>IF(AND('2 - 4 Hr Raw Data'!Q32="",'3 - 24 Hr Raw Data'!Q32=""),'3 - 24 Hr Raw Data'!L32,"")</f>
        <v>0</v>
      </c>
      <c r="I36" s="370">
        <f>IF(AND('2 - 4 Hr Raw Data'!Q32="",'3 - 24 Hr Raw Data'!Q32=""),'3 - 24 Hr Raw Data'!M32,"")</f>
        <v>0</v>
      </c>
      <c r="J36" s="225" t="e">
        <f>IF(AND('2 - 4 Hr Raw Data'!Q32="",'3 - 24 Hr Raw Data'!Q32=""),(F36/(E36))*100,"")</f>
        <v>#DIV/0!</v>
      </c>
      <c r="K36" s="127" t="e">
        <f ca="1">IF(AND('2 - 4 Hr Raw Data'!Q32="",'3 - 24 Hr Raw Data'!Q32=""),J36/$J$11,"")</f>
        <v>#DIV/0!</v>
      </c>
      <c r="L36" s="223" t="e">
        <f>IF(AND('2 - 4 Hr Raw Data'!Q32="",'3 - 24 Hr Raw Data'!Q32=""),(G36/(E36))*100,"")</f>
        <v>#DIV/0!</v>
      </c>
      <c r="M36" s="127" t="e">
        <f ca="1">IF(AND('2 - 4 Hr Raw Data'!Q32="",'3 - 24 Hr Raw Data'!Q32=""),L36/$L$11,"")</f>
        <v>#DIV/0!</v>
      </c>
      <c r="N36" s="225" t="e">
        <f ca="1">IF(AND('2 - 4 Hr Raw Data'!Q32="",'3 - 24 Hr Raw Data'!Q32=""),H36/$H$11,"")</f>
        <v>#REF!</v>
      </c>
      <c r="O36" s="127" t="e">
        <f ca="1">IF(AND('2 - 4 Hr Raw Data'!Q32="",'3 - 24 Hr Raw Data'!Q32=""),I36/$I$11,"")</f>
        <v>#REF!</v>
      </c>
      <c r="P36" s="128" t="e">
        <f>IF(AND('2 - 4 Hr Raw Data'!Q32="",'3 - 24 Hr Raw Data'!Q32=""),(E36/D36)*($S$4/1.042)*2,"")</f>
        <v>#DIV/0!</v>
      </c>
      <c r="Q36" s="127" t="e">
        <f>IF(AND('2 - 4 Hr Raw Data'!Q32="",'3 - 24 Hr Raw Data'!Q32=""),LOG(P36/S$6,2),"")</f>
        <v>#DIV/0!</v>
      </c>
      <c r="R36" s="129" t="e">
        <f ca="1">IF(AND('2 - 4 Hr Raw Data'!Q32="",'3 - 24 Hr Raw Data'!Q32=""),(P36/P$11)*100,"")</f>
        <v>#DIV/0!</v>
      </c>
      <c r="S36" s="129" t="e">
        <f ca="1">IF(AND('2 - 4 Hr Raw Data'!Q32="",'3 - 24 Hr Raw Data'!Q32=""),(P36-S$6)/(P$11-S$6)*100,"")</f>
        <v>#DIV/0!</v>
      </c>
      <c r="T36" s="144" t="e">
        <f ca="1">IF(AND('2 - 4 Hr Raw Data'!Q32="",'3 - 24 Hr Raw Data'!Q32=""),(Q36/Q$11)*100,"")</f>
        <v>#DIV/0!</v>
      </c>
      <c r="U36" s="294" t="e">
        <f ca="1">IF(R36&lt;20,"% RNC less than 20 %",IF(AND('2 - 4 Hr Raw Data'!Q32&lt;&gt;"",'3 - 24 Hr Raw Data'!Q32=""),"4 Hour: "&amp;'2 - 4 Hr Raw Data'!Q32,IF(AND('2 - 4 Hr Raw Data'!Q32="",'3 - 24 Hr Raw Data'!Q32&lt;&gt;""),"24 Hour: "&amp;'3 - 24 Hr Raw Data'!Q32,IF(AND('2 - 4 Hr Raw Data'!Q32="",'3 - 24 Hr Raw Data'!Q32=""),"","4 Hour: "&amp;'2 - 4 Hr Raw Data'!Q32&amp;"; 24 Hour: "&amp;'3 - 24 Hr Raw Data'!Q32))))</f>
        <v>#DIV/0!</v>
      </c>
      <c r="V36" s="16" t="b">
        <f t="shared" ca="1" si="0"/>
        <v>0</v>
      </c>
    </row>
    <row r="37" spans="1:22" ht="14" x14ac:dyDescent="0.15">
      <c r="A37" s="343" t="str">
        <f>IF('3 - 24 Hr Raw Data'!O33="","",'3 - 24 Hr Raw Data'!O33)</f>
        <v/>
      </c>
      <c r="B37" s="238" t="str">
        <f>IF(A37="","",'4 - 4 Hr Calc Data'!B37)</f>
        <v/>
      </c>
      <c r="C37" s="290" t="str">
        <f>IF(A37="","",'3 - 24 Hr Raw Data'!P33)</f>
        <v/>
      </c>
      <c r="D37" s="142">
        <f>IF(AND('2 - 4 Hr Raw Data'!Q33="",'3 - 24 Hr Raw Data'!Q33=""),'3 - 24 Hr Raw Data'!B33,"")</f>
        <v>0</v>
      </c>
      <c r="E37" s="128">
        <f>IF(AND('2 - 4 Hr Raw Data'!Q33="",'3 - 24 Hr Raw Data'!Q33=""),'3 - 24 Hr Raw Data'!I33,"")</f>
        <v>0</v>
      </c>
      <c r="F37" s="126">
        <f>IF(AND('2 - 4 Hr Raw Data'!Q33="",'3 - 24 Hr Raw Data'!Q33=""),'3 - 24 Hr Raw Data'!J33,"")</f>
        <v>0</v>
      </c>
      <c r="G37" s="126">
        <f>IF(AND('2 - 4 Hr Raw Data'!Q33="",'3 - 24 Hr Raw Data'!Q33=""),'3 - 24 Hr Raw Data'!K33,"")</f>
        <v>0</v>
      </c>
      <c r="H37" s="129">
        <f>IF(AND('2 - 4 Hr Raw Data'!Q33="",'3 - 24 Hr Raw Data'!Q33=""),'3 - 24 Hr Raw Data'!L33,"")</f>
        <v>0</v>
      </c>
      <c r="I37" s="370">
        <f>IF(AND('2 - 4 Hr Raw Data'!Q33="",'3 - 24 Hr Raw Data'!Q33=""),'3 - 24 Hr Raw Data'!M33,"")</f>
        <v>0</v>
      </c>
      <c r="J37" s="225" t="e">
        <f>IF(AND('2 - 4 Hr Raw Data'!Q33="",'3 - 24 Hr Raw Data'!Q33=""),(F37/(E37))*100,"")</f>
        <v>#DIV/0!</v>
      </c>
      <c r="K37" s="127" t="e">
        <f ca="1">IF(AND('2 - 4 Hr Raw Data'!Q33="",'3 - 24 Hr Raw Data'!Q33=""),J37/$J$11,"")</f>
        <v>#DIV/0!</v>
      </c>
      <c r="L37" s="223" t="e">
        <f>IF(AND('2 - 4 Hr Raw Data'!Q33="",'3 - 24 Hr Raw Data'!Q33=""),(G37/(E37))*100,"")</f>
        <v>#DIV/0!</v>
      </c>
      <c r="M37" s="127" t="e">
        <f ca="1">IF(AND('2 - 4 Hr Raw Data'!Q33="",'3 - 24 Hr Raw Data'!Q33=""),L37/$L$11,"")</f>
        <v>#DIV/0!</v>
      </c>
      <c r="N37" s="225" t="e">
        <f ca="1">IF(AND('2 - 4 Hr Raw Data'!Q33="",'3 - 24 Hr Raw Data'!Q33=""),H37/$H$11,"")</f>
        <v>#REF!</v>
      </c>
      <c r="O37" s="127" t="e">
        <f ca="1">IF(AND('2 - 4 Hr Raw Data'!Q33="",'3 - 24 Hr Raw Data'!Q33=""),I37/$I$11,"")</f>
        <v>#REF!</v>
      </c>
      <c r="P37" s="128" t="e">
        <f>IF(AND('2 - 4 Hr Raw Data'!Q33="",'3 - 24 Hr Raw Data'!Q33=""),(E37/D37)*($S$4/1.042)*2,"")</f>
        <v>#DIV/0!</v>
      </c>
      <c r="Q37" s="127" t="e">
        <f>IF(AND('2 - 4 Hr Raw Data'!Q33="",'3 - 24 Hr Raw Data'!Q33=""),LOG(P37/S$6,2),"")</f>
        <v>#DIV/0!</v>
      </c>
      <c r="R37" s="129" t="e">
        <f ca="1">IF(AND('2 - 4 Hr Raw Data'!Q33="",'3 - 24 Hr Raw Data'!Q33=""),(P37/P$11)*100,"")</f>
        <v>#DIV/0!</v>
      </c>
      <c r="S37" s="129" t="e">
        <f ca="1">IF(AND('2 - 4 Hr Raw Data'!Q33="",'3 - 24 Hr Raw Data'!Q33=""),(P37-S$6)/(P$11-S$6)*100,"")</f>
        <v>#DIV/0!</v>
      </c>
      <c r="T37" s="144" t="e">
        <f ca="1">IF(AND('2 - 4 Hr Raw Data'!Q33="",'3 - 24 Hr Raw Data'!Q33=""),(Q37/Q$11)*100,"")</f>
        <v>#DIV/0!</v>
      </c>
      <c r="U37" s="294" t="e">
        <f ca="1">IF(R37&lt;20,"% RNC less than 20 %",IF(AND('2 - 4 Hr Raw Data'!Q33&lt;&gt;"",'3 - 24 Hr Raw Data'!Q33=""),"4 Hour: "&amp;'2 - 4 Hr Raw Data'!Q33,IF(AND('2 - 4 Hr Raw Data'!Q33="",'3 - 24 Hr Raw Data'!Q33&lt;&gt;""),"24 Hour: "&amp;'3 - 24 Hr Raw Data'!Q33,IF(AND('2 - 4 Hr Raw Data'!Q33="",'3 - 24 Hr Raw Data'!Q33=""),"","4 Hour: "&amp;'2 - 4 Hr Raw Data'!Q33&amp;"; 24 Hour: "&amp;'3 - 24 Hr Raw Data'!Q33))))</f>
        <v>#DIV/0!</v>
      </c>
      <c r="V37" s="16" t="b">
        <f t="shared" ca="1" si="0"/>
        <v>0</v>
      </c>
    </row>
    <row r="38" spans="1:22" ht="14" x14ac:dyDescent="0.15">
      <c r="A38" s="343" t="str">
        <f>IF('3 - 24 Hr Raw Data'!O34="","",'3 - 24 Hr Raw Data'!O34)</f>
        <v/>
      </c>
      <c r="B38" s="238" t="str">
        <f>IF(A38="","",'4 - 4 Hr Calc Data'!B38)</f>
        <v/>
      </c>
      <c r="C38" s="290" t="str">
        <f>IF(A38="","",'3 - 24 Hr Raw Data'!P34)</f>
        <v/>
      </c>
      <c r="D38" s="142">
        <f>IF(AND('2 - 4 Hr Raw Data'!Q34="",'3 - 24 Hr Raw Data'!Q34=""),'3 - 24 Hr Raw Data'!B34,"")</f>
        <v>0</v>
      </c>
      <c r="E38" s="128">
        <f>IF(AND('2 - 4 Hr Raw Data'!Q34="",'3 - 24 Hr Raw Data'!Q34=""),'3 - 24 Hr Raw Data'!I34,"")</f>
        <v>0</v>
      </c>
      <c r="F38" s="126">
        <f>IF(AND('2 - 4 Hr Raw Data'!Q34="",'3 - 24 Hr Raw Data'!Q34=""),'3 - 24 Hr Raw Data'!J34,"")</f>
        <v>0</v>
      </c>
      <c r="G38" s="126">
        <f>IF(AND('2 - 4 Hr Raw Data'!Q34="",'3 - 24 Hr Raw Data'!Q34=""),'3 - 24 Hr Raw Data'!K34,"")</f>
        <v>0</v>
      </c>
      <c r="H38" s="129">
        <f>IF(AND('2 - 4 Hr Raw Data'!Q34="",'3 - 24 Hr Raw Data'!Q34=""),'3 - 24 Hr Raw Data'!L34,"")</f>
        <v>0</v>
      </c>
      <c r="I38" s="370">
        <f>IF(AND('2 - 4 Hr Raw Data'!Q34="",'3 - 24 Hr Raw Data'!Q34=""),'3 - 24 Hr Raw Data'!M34,"")</f>
        <v>0</v>
      </c>
      <c r="J38" s="225" t="e">
        <f>IF(AND('2 - 4 Hr Raw Data'!Q34="",'3 - 24 Hr Raw Data'!Q34=""),(F38/(E38))*100,"")</f>
        <v>#DIV/0!</v>
      </c>
      <c r="K38" s="127" t="e">
        <f ca="1">IF(AND('2 - 4 Hr Raw Data'!Q34="",'3 - 24 Hr Raw Data'!Q34=""),J38/$J$11,"")</f>
        <v>#DIV/0!</v>
      </c>
      <c r="L38" s="223" t="e">
        <f>IF(AND('2 - 4 Hr Raw Data'!Q34="",'3 - 24 Hr Raw Data'!Q34=""),(G38/(E38))*100,"")</f>
        <v>#DIV/0!</v>
      </c>
      <c r="M38" s="127" t="e">
        <f ca="1">IF(AND('2 - 4 Hr Raw Data'!Q34="",'3 - 24 Hr Raw Data'!Q34=""),L38/$L$11,"")</f>
        <v>#DIV/0!</v>
      </c>
      <c r="N38" s="225" t="e">
        <f ca="1">IF(AND('2 - 4 Hr Raw Data'!Q34="",'3 - 24 Hr Raw Data'!Q34=""),H38/$H$11,"")</f>
        <v>#REF!</v>
      </c>
      <c r="O38" s="127" t="e">
        <f ca="1">IF(AND('2 - 4 Hr Raw Data'!Q34="",'3 - 24 Hr Raw Data'!Q34=""),I38/$I$11,"")</f>
        <v>#REF!</v>
      </c>
      <c r="P38" s="128" t="e">
        <f>IF(AND('2 - 4 Hr Raw Data'!Q34="",'3 - 24 Hr Raw Data'!Q34=""),(E38/D38)*($S$4/1.042)*2,"")</f>
        <v>#DIV/0!</v>
      </c>
      <c r="Q38" s="127" t="e">
        <f>IF(AND('2 - 4 Hr Raw Data'!Q34="",'3 - 24 Hr Raw Data'!Q34=""),LOG(P38/S$6,2),"")</f>
        <v>#DIV/0!</v>
      </c>
      <c r="R38" s="129" t="e">
        <f ca="1">IF(AND('2 - 4 Hr Raw Data'!Q34="",'3 - 24 Hr Raw Data'!Q34=""),(P38/P$11)*100,"")</f>
        <v>#DIV/0!</v>
      </c>
      <c r="S38" s="129" t="e">
        <f ca="1">IF(AND('2 - 4 Hr Raw Data'!Q34="",'3 - 24 Hr Raw Data'!Q34=""),(P38-S$6)/(P$11-S$6)*100,"")</f>
        <v>#DIV/0!</v>
      </c>
      <c r="T38" s="144" t="e">
        <f ca="1">IF(AND('2 - 4 Hr Raw Data'!Q34="",'3 - 24 Hr Raw Data'!Q34=""),(Q38/Q$11)*100,"")</f>
        <v>#DIV/0!</v>
      </c>
      <c r="U38" s="294" t="e">
        <f ca="1">IF(R38&lt;20,"% RNC less than 20 %",IF(AND('2 - 4 Hr Raw Data'!Q34&lt;&gt;"",'3 - 24 Hr Raw Data'!Q34=""),"4 Hour: "&amp;'2 - 4 Hr Raw Data'!Q34,IF(AND('2 - 4 Hr Raw Data'!Q34="",'3 - 24 Hr Raw Data'!Q34&lt;&gt;""),"24 Hour: "&amp;'3 - 24 Hr Raw Data'!Q34,IF(AND('2 - 4 Hr Raw Data'!Q34="",'3 - 24 Hr Raw Data'!Q34=""),"","4 Hour: "&amp;'2 - 4 Hr Raw Data'!Q34&amp;"; 24 Hour: "&amp;'3 - 24 Hr Raw Data'!Q34))))</f>
        <v>#DIV/0!</v>
      </c>
      <c r="V38" s="16" t="b">
        <f t="shared" ca="1" si="0"/>
        <v>0</v>
      </c>
    </row>
    <row r="39" spans="1:22" ht="14" x14ac:dyDescent="0.15">
      <c r="A39" s="343" t="str">
        <f>IF('3 - 24 Hr Raw Data'!O35="","",'3 - 24 Hr Raw Data'!O35)</f>
        <v/>
      </c>
      <c r="B39" s="238" t="str">
        <f>IF(A39="","",'4 - 4 Hr Calc Data'!B39)</f>
        <v/>
      </c>
      <c r="C39" s="290" t="str">
        <f>IF(A39="","",'3 - 24 Hr Raw Data'!P35)</f>
        <v/>
      </c>
      <c r="D39" s="142">
        <f>IF(AND('2 - 4 Hr Raw Data'!Q35="",'3 - 24 Hr Raw Data'!Q35=""),'3 - 24 Hr Raw Data'!B35,"")</f>
        <v>0</v>
      </c>
      <c r="E39" s="128">
        <f>IF(AND('2 - 4 Hr Raw Data'!Q35="",'3 - 24 Hr Raw Data'!Q35=""),'3 - 24 Hr Raw Data'!I35,"")</f>
        <v>0</v>
      </c>
      <c r="F39" s="126">
        <f>IF(AND('2 - 4 Hr Raw Data'!Q35="",'3 - 24 Hr Raw Data'!Q35=""),'3 - 24 Hr Raw Data'!J35,"")</f>
        <v>0</v>
      </c>
      <c r="G39" s="126">
        <f>IF(AND('2 - 4 Hr Raw Data'!Q35="",'3 - 24 Hr Raw Data'!Q35=""),'3 - 24 Hr Raw Data'!K35,"")</f>
        <v>0</v>
      </c>
      <c r="H39" s="129">
        <f>IF(AND('2 - 4 Hr Raw Data'!Q35="",'3 - 24 Hr Raw Data'!Q35=""),'3 - 24 Hr Raw Data'!L35,"")</f>
        <v>0</v>
      </c>
      <c r="I39" s="370">
        <f>IF(AND('2 - 4 Hr Raw Data'!Q35="",'3 - 24 Hr Raw Data'!Q35=""),'3 - 24 Hr Raw Data'!M35,"")</f>
        <v>0</v>
      </c>
      <c r="J39" s="225" t="e">
        <f>IF(AND('2 - 4 Hr Raw Data'!Q35="",'3 - 24 Hr Raw Data'!Q35=""),(F39/(E39))*100,"")</f>
        <v>#DIV/0!</v>
      </c>
      <c r="K39" s="127" t="e">
        <f ca="1">IF(AND('2 - 4 Hr Raw Data'!Q35="",'3 - 24 Hr Raw Data'!Q35=""),J39/$J$11,"")</f>
        <v>#DIV/0!</v>
      </c>
      <c r="L39" s="223" t="e">
        <f>IF(AND('2 - 4 Hr Raw Data'!Q35="",'3 - 24 Hr Raw Data'!Q35=""),(G39/(E39))*100,"")</f>
        <v>#DIV/0!</v>
      </c>
      <c r="M39" s="127" t="e">
        <f ca="1">IF(AND('2 - 4 Hr Raw Data'!Q35="",'3 - 24 Hr Raw Data'!Q35=""),L39/$L$11,"")</f>
        <v>#DIV/0!</v>
      </c>
      <c r="N39" s="225" t="e">
        <f ca="1">IF(AND('2 - 4 Hr Raw Data'!Q35="",'3 - 24 Hr Raw Data'!Q35=""),H39/$H$11,"")</f>
        <v>#REF!</v>
      </c>
      <c r="O39" s="127" t="e">
        <f ca="1">IF(AND('2 - 4 Hr Raw Data'!Q35="",'3 - 24 Hr Raw Data'!Q35=""),I39/$I$11,"")</f>
        <v>#REF!</v>
      </c>
      <c r="P39" s="128" t="e">
        <f>IF(AND('2 - 4 Hr Raw Data'!Q35="",'3 - 24 Hr Raw Data'!Q35=""),(E39/D39)*($S$4/1.042)*2,"")</f>
        <v>#DIV/0!</v>
      </c>
      <c r="Q39" s="127" t="e">
        <f>IF(AND('2 - 4 Hr Raw Data'!Q35="",'3 - 24 Hr Raw Data'!Q35=""),LOG(P39/S$6,2),"")</f>
        <v>#DIV/0!</v>
      </c>
      <c r="R39" s="129" t="e">
        <f ca="1">IF(AND('2 - 4 Hr Raw Data'!Q35="",'3 - 24 Hr Raw Data'!Q35=""),(P39/P$11)*100,"")</f>
        <v>#DIV/0!</v>
      </c>
      <c r="S39" s="129" t="e">
        <f ca="1">IF(AND('2 - 4 Hr Raw Data'!Q35="",'3 - 24 Hr Raw Data'!Q35=""),(P39-S$6)/(P$11-S$6)*100,"")</f>
        <v>#DIV/0!</v>
      </c>
      <c r="T39" s="144" t="e">
        <f ca="1">IF(AND('2 - 4 Hr Raw Data'!Q35="",'3 - 24 Hr Raw Data'!Q35=""),(Q39/Q$11)*100,"")</f>
        <v>#DIV/0!</v>
      </c>
      <c r="U39" s="294" t="e">
        <f ca="1">IF(R39&lt;20,"% RNC less than 20 %",IF(AND('2 - 4 Hr Raw Data'!Q35&lt;&gt;"",'3 - 24 Hr Raw Data'!Q35=""),"4 Hour: "&amp;'2 - 4 Hr Raw Data'!Q35,IF(AND('2 - 4 Hr Raw Data'!Q35="",'3 - 24 Hr Raw Data'!Q35&lt;&gt;""),"24 Hour: "&amp;'3 - 24 Hr Raw Data'!Q35,IF(AND('2 - 4 Hr Raw Data'!Q35="",'3 - 24 Hr Raw Data'!Q35=""),"","4 Hour: "&amp;'2 - 4 Hr Raw Data'!Q35&amp;"; 24 Hour: "&amp;'3 - 24 Hr Raw Data'!Q35))))</f>
        <v>#DIV/0!</v>
      </c>
      <c r="V39" s="16" t="b">
        <f t="shared" ca="1" si="0"/>
        <v>0</v>
      </c>
    </row>
    <row r="40" spans="1:22" ht="14" x14ac:dyDescent="0.15">
      <c r="A40" s="343" t="str">
        <f>IF('3 - 24 Hr Raw Data'!O36="","",'3 - 24 Hr Raw Data'!O36)</f>
        <v/>
      </c>
      <c r="B40" s="238" t="str">
        <f>IF(A40="","",'4 - 4 Hr Calc Data'!B40)</f>
        <v/>
      </c>
      <c r="C40" s="290" t="str">
        <f>IF(A40="","",'3 - 24 Hr Raw Data'!P36)</f>
        <v/>
      </c>
      <c r="D40" s="142">
        <f>IF(AND('2 - 4 Hr Raw Data'!Q36="",'3 - 24 Hr Raw Data'!Q36=""),'3 - 24 Hr Raw Data'!B36,"")</f>
        <v>0</v>
      </c>
      <c r="E40" s="128">
        <f>IF(AND('2 - 4 Hr Raw Data'!Q36="",'3 - 24 Hr Raw Data'!Q36=""),'3 - 24 Hr Raw Data'!I36,"")</f>
        <v>0</v>
      </c>
      <c r="F40" s="126">
        <f>IF(AND('2 - 4 Hr Raw Data'!Q36="",'3 - 24 Hr Raw Data'!Q36=""),'3 - 24 Hr Raw Data'!J36,"")</f>
        <v>0</v>
      </c>
      <c r="G40" s="126">
        <f>IF(AND('2 - 4 Hr Raw Data'!Q36="",'3 - 24 Hr Raw Data'!Q36=""),'3 - 24 Hr Raw Data'!K36,"")</f>
        <v>0</v>
      </c>
      <c r="H40" s="129">
        <f>IF(AND('2 - 4 Hr Raw Data'!Q36="",'3 - 24 Hr Raw Data'!Q36=""),'3 - 24 Hr Raw Data'!L36,"")</f>
        <v>0</v>
      </c>
      <c r="I40" s="370">
        <f>IF(AND('2 - 4 Hr Raw Data'!Q36="",'3 - 24 Hr Raw Data'!Q36=""),'3 - 24 Hr Raw Data'!M36,"")</f>
        <v>0</v>
      </c>
      <c r="J40" s="225" t="e">
        <f>IF(AND('2 - 4 Hr Raw Data'!Q36="",'3 - 24 Hr Raw Data'!Q36=""),(F40/(E40))*100,"")</f>
        <v>#DIV/0!</v>
      </c>
      <c r="K40" s="127" t="e">
        <f ca="1">IF(AND('2 - 4 Hr Raw Data'!Q36="",'3 - 24 Hr Raw Data'!Q36=""),J40/$J$11,"")</f>
        <v>#DIV/0!</v>
      </c>
      <c r="L40" s="223" t="e">
        <f>IF(AND('2 - 4 Hr Raw Data'!Q36="",'3 - 24 Hr Raw Data'!Q36=""),(G40/(E40))*100,"")</f>
        <v>#DIV/0!</v>
      </c>
      <c r="M40" s="127" t="e">
        <f ca="1">IF(AND('2 - 4 Hr Raw Data'!Q36="",'3 - 24 Hr Raw Data'!Q36=""),L40/$L$11,"")</f>
        <v>#DIV/0!</v>
      </c>
      <c r="N40" s="225" t="e">
        <f ca="1">IF(AND('2 - 4 Hr Raw Data'!Q36="",'3 - 24 Hr Raw Data'!Q36=""),H40/$H$11,"")</f>
        <v>#REF!</v>
      </c>
      <c r="O40" s="127" t="e">
        <f ca="1">IF(AND('2 - 4 Hr Raw Data'!Q36="",'3 - 24 Hr Raw Data'!Q36=""),I40/$I$11,"")</f>
        <v>#REF!</v>
      </c>
      <c r="P40" s="128" t="e">
        <f>IF(AND('2 - 4 Hr Raw Data'!Q36="",'3 - 24 Hr Raw Data'!Q36=""),(E40/D40)*($S$4/1.042)*2,"")</f>
        <v>#DIV/0!</v>
      </c>
      <c r="Q40" s="127" t="e">
        <f>IF(AND('2 - 4 Hr Raw Data'!Q36="",'3 - 24 Hr Raw Data'!Q36=""),LOG(P40/S$6,2),"")</f>
        <v>#DIV/0!</v>
      </c>
      <c r="R40" s="129" t="e">
        <f ca="1">IF(AND('2 - 4 Hr Raw Data'!Q36="",'3 - 24 Hr Raw Data'!Q36=""),(P40/P$11)*100,"")</f>
        <v>#DIV/0!</v>
      </c>
      <c r="S40" s="129" t="e">
        <f ca="1">IF(AND('2 - 4 Hr Raw Data'!Q36="",'3 - 24 Hr Raw Data'!Q36=""),(P40-S$6)/(P$11-S$6)*100,"")</f>
        <v>#DIV/0!</v>
      </c>
      <c r="T40" s="144" t="e">
        <f ca="1">IF(AND('2 - 4 Hr Raw Data'!Q36="",'3 - 24 Hr Raw Data'!Q36=""),(Q40/Q$11)*100,"")</f>
        <v>#DIV/0!</v>
      </c>
      <c r="U40" s="294" t="e">
        <f ca="1">IF(R40&lt;20,"% RNC less than 20 %",IF(AND('2 - 4 Hr Raw Data'!Q36&lt;&gt;"",'3 - 24 Hr Raw Data'!Q36=""),"4 Hour: "&amp;'2 - 4 Hr Raw Data'!Q36,IF(AND('2 - 4 Hr Raw Data'!Q36="",'3 - 24 Hr Raw Data'!Q36&lt;&gt;""),"24 Hour: "&amp;'3 - 24 Hr Raw Data'!Q36,IF(AND('2 - 4 Hr Raw Data'!Q36="",'3 - 24 Hr Raw Data'!Q36=""),"","4 Hour: "&amp;'2 - 4 Hr Raw Data'!Q36&amp;"; 24 Hour: "&amp;'3 - 24 Hr Raw Data'!Q36))))</f>
        <v>#DIV/0!</v>
      </c>
      <c r="V40" s="16" t="b">
        <f t="shared" ca="1" si="0"/>
        <v>0</v>
      </c>
    </row>
    <row r="41" spans="1:22" ht="14" x14ac:dyDescent="0.15">
      <c r="A41" s="343" t="str">
        <f>IF('3 - 24 Hr Raw Data'!O37="","",'3 - 24 Hr Raw Data'!O37)</f>
        <v/>
      </c>
      <c r="B41" s="238" t="str">
        <f>IF(A41="","",'4 - 4 Hr Calc Data'!B41)</f>
        <v/>
      </c>
      <c r="C41" s="290" t="str">
        <f>IF(A41="","",'3 - 24 Hr Raw Data'!P37)</f>
        <v/>
      </c>
      <c r="D41" s="142">
        <f>IF(AND('2 - 4 Hr Raw Data'!Q37="",'3 - 24 Hr Raw Data'!Q37=""),'3 - 24 Hr Raw Data'!B37,"")</f>
        <v>0</v>
      </c>
      <c r="E41" s="128">
        <f>IF(AND('2 - 4 Hr Raw Data'!Q37="",'3 - 24 Hr Raw Data'!Q37=""),'3 - 24 Hr Raw Data'!I37,"")</f>
        <v>0</v>
      </c>
      <c r="F41" s="126">
        <f>IF(AND('2 - 4 Hr Raw Data'!Q37="",'3 - 24 Hr Raw Data'!Q37=""),'3 - 24 Hr Raw Data'!J37,"")</f>
        <v>0</v>
      </c>
      <c r="G41" s="126">
        <f>IF(AND('2 - 4 Hr Raw Data'!Q37="",'3 - 24 Hr Raw Data'!Q37=""),'3 - 24 Hr Raw Data'!K37,"")</f>
        <v>0</v>
      </c>
      <c r="H41" s="129">
        <f>IF(AND('2 - 4 Hr Raw Data'!Q37="",'3 - 24 Hr Raw Data'!Q37=""),'3 - 24 Hr Raw Data'!L37,"")</f>
        <v>0</v>
      </c>
      <c r="I41" s="370">
        <f>IF(AND('2 - 4 Hr Raw Data'!Q37="",'3 - 24 Hr Raw Data'!Q37=""),'3 - 24 Hr Raw Data'!M37,"")</f>
        <v>0</v>
      </c>
      <c r="J41" s="225" t="e">
        <f>IF(AND('2 - 4 Hr Raw Data'!Q37="",'3 - 24 Hr Raw Data'!Q37=""),(F41/(E41))*100,"")</f>
        <v>#DIV/0!</v>
      </c>
      <c r="K41" s="127" t="e">
        <f ca="1">IF(AND('2 - 4 Hr Raw Data'!Q37="",'3 - 24 Hr Raw Data'!Q37=""),J41/$J$11,"")</f>
        <v>#DIV/0!</v>
      </c>
      <c r="L41" s="223" t="e">
        <f>IF(AND('2 - 4 Hr Raw Data'!Q37="",'3 - 24 Hr Raw Data'!Q37=""),(G41/(E41))*100,"")</f>
        <v>#DIV/0!</v>
      </c>
      <c r="M41" s="127" t="e">
        <f ca="1">IF(AND('2 - 4 Hr Raw Data'!Q37="",'3 - 24 Hr Raw Data'!Q37=""),L41/$L$11,"")</f>
        <v>#DIV/0!</v>
      </c>
      <c r="N41" s="225" t="e">
        <f ca="1">IF(AND('2 - 4 Hr Raw Data'!Q37="",'3 - 24 Hr Raw Data'!Q37=""),H41/$H$11,"")</f>
        <v>#REF!</v>
      </c>
      <c r="O41" s="127" t="e">
        <f ca="1">IF(AND('2 - 4 Hr Raw Data'!Q37="",'3 - 24 Hr Raw Data'!Q37=""),I41/$I$11,"")</f>
        <v>#REF!</v>
      </c>
      <c r="P41" s="128" t="e">
        <f>IF(AND('2 - 4 Hr Raw Data'!Q37="",'3 - 24 Hr Raw Data'!Q37=""),(E41/D41)*($S$4/1.042)*2,"")</f>
        <v>#DIV/0!</v>
      </c>
      <c r="Q41" s="127" t="e">
        <f>IF(AND('2 - 4 Hr Raw Data'!Q37="",'3 - 24 Hr Raw Data'!Q37=""),LOG(P41/S$6,2),"")</f>
        <v>#DIV/0!</v>
      </c>
      <c r="R41" s="129" t="e">
        <f ca="1">IF(AND('2 - 4 Hr Raw Data'!Q37="",'3 - 24 Hr Raw Data'!Q37=""),(P41/P$11)*100,"")</f>
        <v>#DIV/0!</v>
      </c>
      <c r="S41" s="129" t="e">
        <f ca="1">IF(AND('2 - 4 Hr Raw Data'!Q37="",'3 - 24 Hr Raw Data'!Q37=""),(P41-S$6)/(P$11-S$6)*100,"")</f>
        <v>#DIV/0!</v>
      </c>
      <c r="T41" s="144" t="e">
        <f ca="1">IF(AND('2 - 4 Hr Raw Data'!Q37="",'3 - 24 Hr Raw Data'!Q37=""),(Q41/Q$11)*100,"")</f>
        <v>#DIV/0!</v>
      </c>
      <c r="U41" s="294" t="e">
        <f ca="1">IF(R41&lt;20,"% RNC less than 20 %",IF(AND('2 - 4 Hr Raw Data'!Q37&lt;&gt;"",'3 - 24 Hr Raw Data'!Q37=""),"4 Hour: "&amp;'2 - 4 Hr Raw Data'!Q37,IF(AND('2 - 4 Hr Raw Data'!Q37="",'3 - 24 Hr Raw Data'!Q37&lt;&gt;""),"24 Hour: "&amp;'3 - 24 Hr Raw Data'!Q37,IF(AND('2 - 4 Hr Raw Data'!Q37="",'3 - 24 Hr Raw Data'!Q37=""),"","4 Hour: "&amp;'2 - 4 Hr Raw Data'!Q37&amp;"; 24 Hour: "&amp;'3 - 24 Hr Raw Data'!Q37))))</f>
        <v>#DIV/0!</v>
      </c>
      <c r="V41" s="16" t="b">
        <f t="shared" ca="1" si="0"/>
        <v>0</v>
      </c>
    </row>
    <row r="42" spans="1:22" ht="14" x14ac:dyDescent="0.15">
      <c r="A42" s="343" t="str">
        <f>IF('3 - 24 Hr Raw Data'!O38="","",'3 - 24 Hr Raw Data'!O38)</f>
        <v/>
      </c>
      <c r="B42" s="238" t="str">
        <f>IF(A42="","",'4 - 4 Hr Calc Data'!B42)</f>
        <v/>
      </c>
      <c r="C42" s="290" t="str">
        <f>IF(A42="","",'3 - 24 Hr Raw Data'!P38)</f>
        <v/>
      </c>
      <c r="D42" s="142">
        <f>IF(AND('2 - 4 Hr Raw Data'!Q38="",'3 - 24 Hr Raw Data'!Q38=""),'3 - 24 Hr Raw Data'!B38,"")</f>
        <v>0</v>
      </c>
      <c r="E42" s="128">
        <f>IF(AND('2 - 4 Hr Raw Data'!Q38="",'3 - 24 Hr Raw Data'!Q38=""),'3 - 24 Hr Raw Data'!I38,"")</f>
        <v>0</v>
      </c>
      <c r="F42" s="126">
        <f>IF(AND('2 - 4 Hr Raw Data'!Q38="",'3 - 24 Hr Raw Data'!Q38=""),'3 - 24 Hr Raw Data'!J38,"")</f>
        <v>0</v>
      </c>
      <c r="G42" s="126">
        <f>IF(AND('2 - 4 Hr Raw Data'!Q38="",'3 - 24 Hr Raw Data'!Q38=""),'3 - 24 Hr Raw Data'!K38,"")</f>
        <v>0</v>
      </c>
      <c r="H42" s="129">
        <f>IF(AND('2 - 4 Hr Raw Data'!Q38="",'3 - 24 Hr Raw Data'!Q38=""),'3 - 24 Hr Raw Data'!L38,"")</f>
        <v>0</v>
      </c>
      <c r="I42" s="370">
        <f>IF(AND('2 - 4 Hr Raw Data'!Q38="",'3 - 24 Hr Raw Data'!Q38=""),'3 - 24 Hr Raw Data'!M38,"")</f>
        <v>0</v>
      </c>
      <c r="J42" s="225" t="e">
        <f>IF(AND('2 - 4 Hr Raw Data'!Q38="",'3 - 24 Hr Raw Data'!Q38=""),(F42/(E42))*100,"")</f>
        <v>#DIV/0!</v>
      </c>
      <c r="K42" s="127" t="e">
        <f ca="1">IF(AND('2 - 4 Hr Raw Data'!Q38="",'3 - 24 Hr Raw Data'!Q38=""),J42/$J$11,"")</f>
        <v>#DIV/0!</v>
      </c>
      <c r="L42" s="223" t="e">
        <f>IF(AND('2 - 4 Hr Raw Data'!Q38="",'3 - 24 Hr Raw Data'!Q38=""),(G42/(E42))*100,"")</f>
        <v>#DIV/0!</v>
      </c>
      <c r="M42" s="127" t="e">
        <f ca="1">IF(AND('2 - 4 Hr Raw Data'!Q38="",'3 - 24 Hr Raw Data'!Q38=""),L42/$L$11,"")</f>
        <v>#DIV/0!</v>
      </c>
      <c r="N42" s="225" t="e">
        <f ca="1">IF(AND('2 - 4 Hr Raw Data'!Q38="",'3 - 24 Hr Raw Data'!Q38=""),H42/$H$11,"")</f>
        <v>#REF!</v>
      </c>
      <c r="O42" s="127" t="e">
        <f ca="1">IF(AND('2 - 4 Hr Raw Data'!Q38="",'3 - 24 Hr Raw Data'!Q38=""),I42/$I$11,"")</f>
        <v>#REF!</v>
      </c>
      <c r="P42" s="128" t="e">
        <f>IF(AND('2 - 4 Hr Raw Data'!Q38="",'3 - 24 Hr Raw Data'!Q38=""),(E42/D42)*($S$4/1.042)*2,"")</f>
        <v>#DIV/0!</v>
      </c>
      <c r="Q42" s="127" t="e">
        <f>IF(AND('2 - 4 Hr Raw Data'!Q38="",'3 - 24 Hr Raw Data'!Q38=""),LOG(P42/S$6,2),"")</f>
        <v>#DIV/0!</v>
      </c>
      <c r="R42" s="129" t="e">
        <f ca="1">IF(AND('2 - 4 Hr Raw Data'!Q38="",'3 - 24 Hr Raw Data'!Q38=""),(P42/P$11)*100,"")</f>
        <v>#DIV/0!</v>
      </c>
      <c r="S42" s="129" t="e">
        <f ca="1">IF(AND('2 - 4 Hr Raw Data'!Q38="",'3 - 24 Hr Raw Data'!Q38=""),(P42-S$6)/(P$11-S$6)*100,"")</f>
        <v>#DIV/0!</v>
      </c>
      <c r="T42" s="144" t="e">
        <f ca="1">IF(AND('2 - 4 Hr Raw Data'!Q38="",'3 - 24 Hr Raw Data'!Q38=""),(Q42/Q$11)*100,"")</f>
        <v>#DIV/0!</v>
      </c>
      <c r="U42" s="294" t="e">
        <f ca="1">IF(R42&lt;20,"% RNC less than 20 %",IF(AND('2 - 4 Hr Raw Data'!Q38&lt;&gt;"",'3 - 24 Hr Raw Data'!Q38=""),"4 Hour: "&amp;'2 - 4 Hr Raw Data'!Q38,IF(AND('2 - 4 Hr Raw Data'!Q38="",'3 - 24 Hr Raw Data'!Q38&lt;&gt;""),"24 Hour: "&amp;'3 - 24 Hr Raw Data'!Q38,IF(AND('2 - 4 Hr Raw Data'!Q38="",'3 - 24 Hr Raw Data'!Q38=""),"","4 Hour: "&amp;'2 - 4 Hr Raw Data'!Q38&amp;"; 24 Hour: "&amp;'3 - 24 Hr Raw Data'!Q38))))</f>
        <v>#DIV/0!</v>
      </c>
      <c r="V42" s="16" t="b">
        <f t="shared" ca="1" si="0"/>
        <v>0</v>
      </c>
    </row>
    <row r="43" spans="1:22" ht="14" x14ac:dyDescent="0.15">
      <c r="A43" s="343" t="str">
        <f>IF('3 - 24 Hr Raw Data'!O39="","",'3 - 24 Hr Raw Data'!O39)</f>
        <v/>
      </c>
      <c r="B43" s="238" t="str">
        <f>IF(A43="","",'4 - 4 Hr Calc Data'!B43)</f>
        <v/>
      </c>
      <c r="C43" s="290" t="str">
        <f>IF(A43="","",'3 - 24 Hr Raw Data'!P39)</f>
        <v/>
      </c>
      <c r="D43" s="142">
        <f>IF(AND('2 - 4 Hr Raw Data'!Q39="",'3 - 24 Hr Raw Data'!Q39=""),'3 - 24 Hr Raw Data'!B39,"")</f>
        <v>0</v>
      </c>
      <c r="E43" s="128">
        <f>IF(AND('2 - 4 Hr Raw Data'!Q39="",'3 - 24 Hr Raw Data'!Q39=""),'3 - 24 Hr Raw Data'!I39,"")</f>
        <v>0</v>
      </c>
      <c r="F43" s="126">
        <f>IF(AND('2 - 4 Hr Raw Data'!Q39="",'3 - 24 Hr Raw Data'!Q39=""),'3 - 24 Hr Raw Data'!J39,"")</f>
        <v>0</v>
      </c>
      <c r="G43" s="126">
        <f>IF(AND('2 - 4 Hr Raw Data'!Q39="",'3 - 24 Hr Raw Data'!Q39=""),'3 - 24 Hr Raw Data'!K39,"")</f>
        <v>0</v>
      </c>
      <c r="H43" s="129">
        <f>IF(AND('2 - 4 Hr Raw Data'!Q39="",'3 - 24 Hr Raw Data'!Q39=""),'3 - 24 Hr Raw Data'!L39,"")</f>
        <v>0</v>
      </c>
      <c r="I43" s="370">
        <f>IF(AND('2 - 4 Hr Raw Data'!Q39="",'3 - 24 Hr Raw Data'!Q39=""),'3 - 24 Hr Raw Data'!M39,"")</f>
        <v>0</v>
      </c>
      <c r="J43" s="225" t="e">
        <f>IF(AND('2 - 4 Hr Raw Data'!Q39="",'3 - 24 Hr Raw Data'!Q39=""),(F43/(E43))*100,"")</f>
        <v>#DIV/0!</v>
      </c>
      <c r="K43" s="127" t="e">
        <f ca="1">IF(AND('2 - 4 Hr Raw Data'!Q39="",'3 - 24 Hr Raw Data'!Q39=""),J43/$J$11,"")</f>
        <v>#DIV/0!</v>
      </c>
      <c r="L43" s="223" t="e">
        <f>IF(AND('2 - 4 Hr Raw Data'!Q39="",'3 - 24 Hr Raw Data'!Q39=""),(G43/(E43))*100,"")</f>
        <v>#DIV/0!</v>
      </c>
      <c r="M43" s="127" t="e">
        <f ca="1">IF(AND('2 - 4 Hr Raw Data'!Q39="",'3 - 24 Hr Raw Data'!Q39=""),L43/$L$11,"")</f>
        <v>#DIV/0!</v>
      </c>
      <c r="N43" s="225" t="e">
        <f ca="1">IF(AND('2 - 4 Hr Raw Data'!Q39="",'3 - 24 Hr Raw Data'!Q39=""),H43/$H$11,"")</f>
        <v>#REF!</v>
      </c>
      <c r="O43" s="127" t="e">
        <f ca="1">IF(AND('2 - 4 Hr Raw Data'!Q39="",'3 - 24 Hr Raw Data'!Q39=""),I43/$I$11,"")</f>
        <v>#REF!</v>
      </c>
      <c r="P43" s="128" t="e">
        <f>IF(AND('2 - 4 Hr Raw Data'!Q39="",'3 - 24 Hr Raw Data'!Q39=""),(E43/D43)*($S$4/1.042)*2,"")</f>
        <v>#DIV/0!</v>
      </c>
      <c r="Q43" s="127" t="e">
        <f>IF(AND('2 - 4 Hr Raw Data'!Q39="",'3 - 24 Hr Raw Data'!Q39=""),LOG(P43/S$6,2),"")</f>
        <v>#DIV/0!</v>
      </c>
      <c r="R43" s="129" t="e">
        <f ca="1">IF(AND('2 - 4 Hr Raw Data'!Q39="",'3 - 24 Hr Raw Data'!Q39=""),(P43/P$11)*100,"")</f>
        <v>#DIV/0!</v>
      </c>
      <c r="S43" s="129" t="e">
        <f ca="1">IF(AND('2 - 4 Hr Raw Data'!Q39="",'3 - 24 Hr Raw Data'!Q39=""),(P43-S$6)/(P$11-S$6)*100,"")</f>
        <v>#DIV/0!</v>
      </c>
      <c r="T43" s="144" t="e">
        <f ca="1">IF(AND('2 - 4 Hr Raw Data'!Q39="",'3 - 24 Hr Raw Data'!Q39=""),(Q43/Q$11)*100,"")</f>
        <v>#DIV/0!</v>
      </c>
      <c r="U43" s="294" t="e">
        <f ca="1">IF(R43&lt;20,"% RNC less than 20 %",IF(AND('2 - 4 Hr Raw Data'!Q39&lt;&gt;"",'3 - 24 Hr Raw Data'!Q39=""),"4 Hour: "&amp;'2 - 4 Hr Raw Data'!Q39,IF(AND('2 - 4 Hr Raw Data'!Q39="",'3 - 24 Hr Raw Data'!Q39&lt;&gt;""),"24 Hour: "&amp;'3 - 24 Hr Raw Data'!Q39,IF(AND('2 - 4 Hr Raw Data'!Q39="",'3 - 24 Hr Raw Data'!Q39=""),"","4 Hour: "&amp;'2 - 4 Hr Raw Data'!Q39&amp;"; 24 Hour: "&amp;'3 - 24 Hr Raw Data'!Q39))))</f>
        <v>#DIV/0!</v>
      </c>
      <c r="V43" s="16" t="b">
        <f t="shared" ca="1" si="0"/>
        <v>0</v>
      </c>
    </row>
    <row r="44" spans="1:22" ht="14" x14ac:dyDescent="0.15">
      <c r="A44" s="343" t="str">
        <f>IF('3 - 24 Hr Raw Data'!O40="","",'3 - 24 Hr Raw Data'!O40)</f>
        <v/>
      </c>
      <c r="B44" s="238" t="str">
        <f>IF(A44="","",'4 - 4 Hr Calc Data'!B44)</f>
        <v/>
      </c>
      <c r="C44" s="290" t="str">
        <f>IF(A44="","",'3 - 24 Hr Raw Data'!P40)</f>
        <v/>
      </c>
      <c r="D44" s="142">
        <f>IF(AND('2 - 4 Hr Raw Data'!Q40="",'3 - 24 Hr Raw Data'!Q40=""),'3 - 24 Hr Raw Data'!B40,"")</f>
        <v>0</v>
      </c>
      <c r="E44" s="128">
        <f>IF(AND('2 - 4 Hr Raw Data'!Q40="",'3 - 24 Hr Raw Data'!Q40=""),'3 - 24 Hr Raw Data'!I40,"")</f>
        <v>0</v>
      </c>
      <c r="F44" s="126">
        <f>IF(AND('2 - 4 Hr Raw Data'!Q40="",'3 - 24 Hr Raw Data'!Q40=""),'3 - 24 Hr Raw Data'!J40,"")</f>
        <v>0</v>
      </c>
      <c r="G44" s="126">
        <f>IF(AND('2 - 4 Hr Raw Data'!Q40="",'3 - 24 Hr Raw Data'!Q40=""),'3 - 24 Hr Raw Data'!K40,"")</f>
        <v>0</v>
      </c>
      <c r="H44" s="129">
        <f>IF(AND('2 - 4 Hr Raw Data'!Q40="",'3 - 24 Hr Raw Data'!Q40=""),'3 - 24 Hr Raw Data'!L40,"")</f>
        <v>0</v>
      </c>
      <c r="I44" s="370">
        <f>IF(AND('2 - 4 Hr Raw Data'!Q40="",'3 - 24 Hr Raw Data'!Q40=""),'3 - 24 Hr Raw Data'!M40,"")</f>
        <v>0</v>
      </c>
      <c r="J44" s="225" t="e">
        <f>IF(AND('2 - 4 Hr Raw Data'!Q40="",'3 - 24 Hr Raw Data'!Q40=""),(F44/(E44))*100,"")</f>
        <v>#DIV/0!</v>
      </c>
      <c r="K44" s="127" t="e">
        <f ca="1">IF(AND('2 - 4 Hr Raw Data'!Q40="",'3 - 24 Hr Raw Data'!Q40=""),J44/$J$11,"")</f>
        <v>#DIV/0!</v>
      </c>
      <c r="L44" s="223" t="e">
        <f>IF(AND('2 - 4 Hr Raw Data'!Q40="",'3 - 24 Hr Raw Data'!Q40=""),(G44/(E44))*100,"")</f>
        <v>#DIV/0!</v>
      </c>
      <c r="M44" s="127" t="e">
        <f ca="1">IF(AND('2 - 4 Hr Raw Data'!Q40="",'3 - 24 Hr Raw Data'!Q40=""),L44/$L$11,"")</f>
        <v>#DIV/0!</v>
      </c>
      <c r="N44" s="225" t="e">
        <f ca="1">IF(AND('2 - 4 Hr Raw Data'!Q40="",'3 - 24 Hr Raw Data'!Q40=""),H44/$H$11,"")</f>
        <v>#REF!</v>
      </c>
      <c r="O44" s="127" t="e">
        <f ca="1">IF(AND('2 - 4 Hr Raw Data'!Q40="",'3 - 24 Hr Raw Data'!Q40=""),I44/$I$11,"")</f>
        <v>#REF!</v>
      </c>
      <c r="P44" s="128" t="e">
        <f>IF(AND('2 - 4 Hr Raw Data'!Q40="",'3 - 24 Hr Raw Data'!Q40=""),(E44/D44)*($S$4/1.042)*2,"")</f>
        <v>#DIV/0!</v>
      </c>
      <c r="Q44" s="127" t="e">
        <f>IF(AND('2 - 4 Hr Raw Data'!Q40="",'3 - 24 Hr Raw Data'!Q40=""),LOG(P44/S$6,2),"")</f>
        <v>#DIV/0!</v>
      </c>
      <c r="R44" s="129" t="e">
        <f ca="1">IF(AND('2 - 4 Hr Raw Data'!Q40="",'3 - 24 Hr Raw Data'!Q40=""),(P44/P$11)*100,"")</f>
        <v>#DIV/0!</v>
      </c>
      <c r="S44" s="129" t="e">
        <f ca="1">IF(AND('2 - 4 Hr Raw Data'!Q40="",'3 - 24 Hr Raw Data'!Q40=""),(P44-S$6)/(P$11-S$6)*100,"")</f>
        <v>#DIV/0!</v>
      </c>
      <c r="T44" s="144" t="e">
        <f ca="1">IF(AND('2 - 4 Hr Raw Data'!Q40="",'3 - 24 Hr Raw Data'!Q40=""),(Q44/Q$11)*100,"")</f>
        <v>#DIV/0!</v>
      </c>
      <c r="U44" s="294" t="e">
        <f ca="1">IF(R44&lt;20,"% RNC less than 20 %",IF(AND('2 - 4 Hr Raw Data'!Q40&lt;&gt;"",'3 - 24 Hr Raw Data'!Q40=""),"4 Hour: "&amp;'2 - 4 Hr Raw Data'!Q40,IF(AND('2 - 4 Hr Raw Data'!Q40="",'3 - 24 Hr Raw Data'!Q40&lt;&gt;""),"24 Hour: "&amp;'3 - 24 Hr Raw Data'!Q40,IF(AND('2 - 4 Hr Raw Data'!Q40="",'3 - 24 Hr Raw Data'!Q40=""),"","4 Hour: "&amp;'2 - 4 Hr Raw Data'!Q40&amp;"; 24 Hour: "&amp;'3 - 24 Hr Raw Data'!Q40))))</f>
        <v>#DIV/0!</v>
      </c>
      <c r="V44" s="16" t="b">
        <f t="shared" ca="1" si="0"/>
        <v>0</v>
      </c>
    </row>
    <row r="45" spans="1:22" ht="14" x14ac:dyDescent="0.15">
      <c r="A45" s="343" t="str">
        <f>IF('3 - 24 Hr Raw Data'!O41="","",'3 - 24 Hr Raw Data'!O41)</f>
        <v/>
      </c>
      <c r="B45" s="238" t="str">
        <f>IF(A45="","",'4 - 4 Hr Calc Data'!B45)</f>
        <v/>
      </c>
      <c r="C45" s="290" t="str">
        <f>IF(A45="","",'3 - 24 Hr Raw Data'!P41)</f>
        <v/>
      </c>
      <c r="D45" s="142">
        <f>IF(AND('2 - 4 Hr Raw Data'!Q41="",'3 - 24 Hr Raw Data'!Q41=""),'3 - 24 Hr Raw Data'!B41,"")</f>
        <v>0</v>
      </c>
      <c r="E45" s="128">
        <f>IF(AND('2 - 4 Hr Raw Data'!Q41="",'3 - 24 Hr Raw Data'!Q41=""),'3 - 24 Hr Raw Data'!I41,"")</f>
        <v>0</v>
      </c>
      <c r="F45" s="126">
        <f>IF(AND('2 - 4 Hr Raw Data'!Q41="",'3 - 24 Hr Raw Data'!Q41=""),'3 - 24 Hr Raw Data'!J41,"")</f>
        <v>0</v>
      </c>
      <c r="G45" s="126">
        <f>IF(AND('2 - 4 Hr Raw Data'!Q41="",'3 - 24 Hr Raw Data'!Q41=""),'3 - 24 Hr Raw Data'!K41,"")</f>
        <v>0</v>
      </c>
      <c r="H45" s="129">
        <f>IF(AND('2 - 4 Hr Raw Data'!Q41="",'3 - 24 Hr Raw Data'!Q41=""),'3 - 24 Hr Raw Data'!L41,"")</f>
        <v>0</v>
      </c>
      <c r="I45" s="370">
        <f>IF(AND('2 - 4 Hr Raw Data'!Q41="",'3 - 24 Hr Raw Data'!Q41=""),'3 - 24 Hr Raw Data'!M41,"")</f>
        <v>0</v>
      </c>
      <c r="J45" s="225" t="e">
        <f>IF(AND('2 - 4 Hr Raw Data'!Q41="",'3 - 24 Hr Raw Data'!Q41=""),(F45/(E45))*100,"")</f>
        <v>#DIV/0!</v>
      </c>
      <c r="K45" s="127" t="e">
        <f ca="1">IF(AND('2 - 4 Hr Raw Data'!Q41="",'3 - 24 Hr Raw Data'!Q41=""),J45/$J$11,"")</f>
        <v>#DIV/0!</v>
      </c>
      <c r="L45" s="223" t="e">
        <f>IF(AND('2 - 4 Hr Raw Data'!Q41="",'3 - 24 Hr Raw Data'!Q41=""),(G45/(E45))*100,"")</f>
        <v>#DIV/0!</v>
      </c>
      <c r="M45" s="127" t="e">
        <f ca="1">IF(AND('2 - 4 Hr Raw Data'!Q41="",'3 - 24 Hr Raw Data'!Q41=""),L45/$L$11,"")</f>
        <v>#DIV/0!</v>
      </c>
      <c r="N45" s="225" t="e">
        <f ca="1">IF(AND('2 - 4 Hr Raw Data'!Q41="",'3 - 24 Hr Raw Data'!Q41=""),H45/$H$11,"")</f>
        <v>#REF!</v>
      </c>
      <c r="O45" s="127" t="e">
        <f ca="1">IF(AND('2 - 4 Hr Raw Data'!Q41="",'3 - 24 Hr Raw Data'!Q41=""),I45/$I$11,"")</f>
        <v>#REF!</v>
      </c>
      <c r="P45" s="128" t="e">
        <f>IF(AND('2 - 4 Hr Raw Data'!Q41="",'3 - 24 Hr Raw Data'!Q41=""),(E45/D45)*($S$4/1.042)*2,"")</f>
        <v>#DIV/0!</v>
      </c>
      <c r="Q45" s="127" t="e">
        <f>IF(AND('2 - 4 Hr Raw Data'!Q41="",'3 - 24 Hr Raw Data'!Q41=""),LOG(P45/S$6,2),"")</f>
        <v>#DIV/0!</v>
      </c>
      <c r="R45" s="129" t="e">
        <f ca="1">IF(AND('2 - 4 Hr Raw Data'!Q41="",'3 - 24 Hr Raw Data'!Q41=""),(P45/P$11)*100,"")</f>
        <v>#DIV/0!</v>
      </c>
      <c r="S45" s="129" t="e">
        <f ca="1">IF(AND('2 - 4 Hr Raw Data'!Q41="",'3 - 24 Hr Raw Data'!Q41=""),(P45-S$6)/(P$11-S$6)*100,"")</f>
        <v>#DIV/0!</v>
      </c>
      <c r="T45" s="144" t="e">
        <f ca="1">IF(AND('2 - 4 Hr Raw Data'!Q41="",'3 - 24 Hr Raw Data'!Q41=""),(Q45/Q$11)*100,"")</f>
        <v>#DIV/0!</v>
      </c>
      <c r="U45" s="294" t="e">
        <f ca="1">IF(R45&lt;20,"% RNC less than 20 %",IF(AND('2 - 4 Hr Raw Data'!Q41&lt;&gt;"",'3 - 24 Hr Raw Data'!Q41=""),"4 Hour: "&amp;'2 - 4 Hr Raw Data'!Q41,IF(AND('2 - 4 Hr Raw Data'!Q41="",'3 - 24 Hr Raw Data'!Q41&lt;&gt;""),"24 Hour: "&amp;'3 - 24 Hr Raw Data'!Q41,IF(AND('2 - 4 Hr Raw Data'!Q41="",'3 - 24 Hr Raw Data'!Q41=""),"","4 Hour: "&amp;'2 - 4 Hr Raw Data'!Q41&amp;"; 24 Hour: "&amp;'3 - 24 Hr Raw Data'!Q41))))</f>
        <v>#DIV/0!</v>
      </c>
      <c r="V45" s="16" t="b">
        <f t="shared" ca="1" si="0"/>
        <v>0</v>
      </c>
    </row>
    <row r="46" spans="1:22" ht="14" x14ac:dyDescent="0.15">
      <c r="A46" s="343" t="str">
        <f>IF('3 - 24 Hr Raw Data'!O42="","",'3 - 24 Hr Raw Data'!O42)</f>
        <v/>
      </c>
      <c r="B46" s="238" t="str">
        <f>IF(A46="","",'4 - 4 Hr Calc Data'!B46)</f>
        <v/>
      </c>
      <c r="C46" s="290" t="str">
        <f>IF(A46="","",'3 - 24 Hr Raw Data'!P42)</f>
        <v/>
      </c>
      <c r="D46" s="142">
        <f>IF(AND('2 - 4 Hr Raw Data'!Q42="",'3 - 24 Hr Raw Data'!Q42=""),'3 - 24 Hr Raw Data'!B42,"")</f>
        <v>0</v>
      </c>
      <c r="E46" s="128">
        <f>IF(AND('2 - 4 Hr Raw Data'!Q42="",'3 - 24 Hr Raw Data'!Q42=""),'3 - 24 Hr Raw Data'!I42,"")</f>
        <v>0</v>
      </c>
      <c r="F46" s="126">
        <f>IF(AND('2 - 4 Hr Raw Data'!Q42="",'3 - 24 Hr Raw Data'!Q42=""),'3 - 24 Hr Raw Data'!J42,"")</f>
        <v>0</v>
      </c>
      <c r="G46" s="126">
        <f>IF(AND('2 - 4 Hr Raw Data'!Q42="",'3 - 24 Hr Raw Data'!Q42=""),'3 - 24 Hr Raw Data'!K42,"")</f>
        <v>0</v>
      </c>
      <c r="H46" s="129">
        <f>IF(AND('2 - 4 Hr Raw Data'!Q42="",'3 - 24 Hr Raw Data'!Q42=""),'3 - 24 Hr Raw Data'!L42,"")</f>
        <v>0</v>
      </c>
      <c r="I46" s="370">
        <f>IF(AND('2 - 4 Hr Raw Data'!Q42="",'3 - 24 Hr Raw Data'!Q42=""),'3 - 24 Hr Raw Data'!M42,"")</f>
        <v>0</v>
      </c>
      <c r="J46" s="225" t="e">
        <f>IF(AND('2 - 4 Hr Raw Data'!Q42="",'3 - 24 Hr Raw Data'!Q42=""),(F46/(E46))*100,"")</f>
        <v>#DIV/0!</v>
      </c>
      <c r="K46" s="127" t="e">
        <f ca="1">IF(AND('2 - 4 Hr Raw Data'!Q42="",'3 - 24 Hr Raw Data'!Q42=""),J46/$J$11,"")</f>
        <v>#DIV/0!</v>
      </c>
      <c r="L46" s="223" t="e">
        <f>IF(AND('2 - 4 Hr Raw Data'!Q42="",'3 - 24 Hr Raw Data'!Q42=""),(G46/(E46))*100,"")</f>
        <v>#DIV/0!</v>
      </c>
      <c r="M46" s="127" t="e">
        <f ca="1">IF(AND('2 - 4 Hr Raw Data'!Q42="",'3 - 24 Hr Raw Data'!Q42=""),L46/$L$11,"")</f>
        <v>#DIV/0!</v>
      </c>
      <c r="N46" s="225" t="e">
        <f ca="1">IF(AND('2 - 4 Hr Raw Data'!Q42="",'3 - 24 Hr Raw Data'!Q42=""),H46/$H$11,"")</f>
        <v>#REF!</v>
      </c>
      <c r="O46" s="127" t="e">
        <f ca="1">IF(AND('2 - 4 Hr Raw Data'!Q42="",'3 - 24 Hr Raw Data'!Q42=""),I46/$I$11,"")</f>
        <v>#REF!</v>
      </c>
      <c r="P46" s="128" t="e">
        <f>IF(AND('2 - 4 Hr Raw Data'!Q42="",'3 - 24 Hr Raw Data'!Q42=""),(E46/D46)*($S$4/1.042)*2,"")</f>
        <v>#DIV/0!</v>
      </c>
      <c r="Q46" s="127" t="e">
        <f>IF(AND('2 - 4 Hr Raw Data'!Q42="",'3 - 24 Hr Raw Data'!Q42=""),LOG(P46/S$6,2),"")</f>
        <v>#DIV/0!</v>
      </c>
      <c r="R46" s="129" t="e">
        <f ca="1">IF(AND('2 - 4 Hr Raw Data'!Q42="",'3 - 24 Hr Raw Data'!Q42=""),(P46/P$11)*100,"")</f>
        <v>#DIV/0!</v>
      </c>
      <c r="S46" s="129" t="e">
        <f ca="1">IF(AND('2 - 4 Hr Raw Data'!Q42="",'3 - 24 Hr Raw Data'!Q42=""),(P46-S$6)/(P$11-S$6)*100,"")</f>
        <v>#DIV/0!</v>
      </c>
      <c r="T46" s="144" t="e">
        <f ca="1">IF(AND('2 - 4 Hr Raw Data'!Q42="",'3 - 24 Hr Raw Data'!Q42=""),(Q46/Q$11)*100,"")</f>
        <v>#DIV/0!</v>
      </c>
      <c r="U46" s="294" t="e">
        <f ca="1">IF(R46&lt;20,"% RNC less than 20 %",IF(AND('2 - 4 Hr Raw Data'!Q42&lt;&gt;"",'3 - 24 Hr Raw Data'!Q42=""),"4 Hour: "&amp;'2 - 4 Hr Raw Data'!Q42,IF(AND('2 - 4 Hr Raw Data'!Q42="",'3 - 24 Hr Raw Data'!Q42&lt;&gt;""),"24 Hour: "&amp;'3 - 24 Hr Raw Data'!Q42,IF(AND('2 - 4 Hr Raw Data'!Q42="",'3 - 24 Hr Raw Data'!Q42=""),"","4 Hour: "&amp;'2 - 4 Hr Raw Data'!Q42&amp;"; 24 Hour: "&amp;'3 - 24 Hr Raw Data'!Q42))))</f>
        <v>#DIV/0!</v>
      </c>
      <c r="V46" s="16" t="b">
        <f t="shared" ca="1" si="0"/>
        <v>0</v>
      </c>
    </row>
    <row r="47" spans="1:22" ht="14" x14ac:dyDescent="0.15">
      <c r="A47" s="343" t="str">
        <f>IF('3 - 24 Hr Raw Data'!O43="","",'3 - 24 Hr Raw Data'!O43)</f>
        <v/>
      </c>
      <c r="B47" s="238" t="str">
        <f>IF(A47="","",'4 - 4 Hr Calc Data'!B47)</f>
        <v/>
      </c>
      <c r="C47" s="290" t="str">
        <f>IF(A47="","",'3 - 24 Hr Raw Data'!P43)</f>
        <v/>
      </c>
      <c r="D47" s="142">
        <f>IF(AND('2 - 4 Hr Raw Data'!Q43="",'3 - 24 Hr Raw Data'!Q43=""),'3 - 24 Hr Raw Data'!B43,"")</f>
        <v>0</v>
      </c>
      <c r="E47" s="128">
        <f>IF(AND('2 - 4 Hr Raw Data'!Q43="",'3 - 24 Hr Raw Data'!Q43=""),'3 - 24 Hr Raw Data'!I43,"")</f>
        <v>0</v>
      </c>
      <c r="F47" s="126">
        <f>IF(AND('2 - 4 Hr Raw Data'!Q43="",'3 - 24 Hr Raw Data'!Q43=""),'3 - 24 Hr Raw Data'!J43,"")</f>
        <v>0</v>
      </c>
      <c r="G47" s="126">
        <f>IF(AND('2 - 4 Hr Raw Data'!Q43="",'3 - 24 Hr Raw Data'!Q43=""),'3 - 24 Hr Raw Data'!K43,"")</f>
        <v>0</v>
      </c>
      <c r="H47" s="129">
        <f>IF(AND('2 - 4 Hr Raw Data'!Q43="",'3 - 24 Hr Raw Data'!Q43=""),'3 - 24 Hr Raw Data'!L43,"")</f>
        <v>0</v>
      </c>
      <c r="I47" s="370">
        <f>IF(AND('2 - 4 Hr Raw Data'!Q43="",'3 - 24 Hr Raw Data'!Q43=""),'3 - 24 Hr Raw Data'!M43,"")</f>
        <v>0</v>
      </c>
      <c r="J47" s="225" t="e">
        <f>IF(AND('2 - 4 Hr Raw Data'!Q43="",'3 - 24 Hr Raw Data'!Q43=""),(F47/(E47))*100,"")</f>
        <v>#DIV/0!</v>
      </c>
      <c r="K47" s="127" t="e">
        <f ca="1">IF(AND('2 - 4 Hr Raw Data'!Q43="",'3 - 24 Hr Raw Data'!Q43=""),J47/$J$11,"")</f>
        <v>#DIV/0!</v>
      </c>
      <c r="L47" s="223" t="e">
        <f>IF(AND('2 - 4 Hr Raw Data'!Q43="",'3 - 24 Hr Raw Data'!Q43=""),(G47/(E47))*100,"")</f>
        <v>#DIV/0!</v>
      </c>
      <c r="M47" s="127" t="e">
        <f ca="1">IF(AND('2 - 4 Hr Raw Data'!Q43="",'3 - 24 Hr Raw Data'!Q43=""),L47/$L$11,"")</f>
        <v>#DIV/0!</v>
      </c>
      <c r="N47" s="225" t="e">
        <f ca="1">IF(AND('2 - 4 Hr Raw Data'!Q43="",'3 - 24 Hr Raw Data'!Q43=""),H47/$H$11,"")</f>
        <v>#REF!</v>
      </c>
      <c r="O47" s="127" t="e">
        <f ca="1">IF(AND('2 - 4 Hr Raw Data'!Q43="",'3 - 24 Hr Raw Data'!Q43=""),I47/$I$11,"")</f>
        <v>#REF!</v>
      </c>
      <c r="P47" s="128" t="e">
        <f>IF(AND('2 - 4 Hr Raw Data'!Q43="",'3 - 24 Hr Raw Data'!Q43=""),(E47/D47)*($S$4/1.042)*2,"")</f>
        <v>#DIV/0!</v>
      </c>
      <c r="Q47" s="127" t="e">
        <f>IF(AND('2 - 4 Hr Raw Data'!Q43="",'3 - 24 Hr Raw Data'!Q43=""),LOG(P47/S$6,2),"")</f>
        <v>#DIV/0!</v>
      </c>
      <c r="R47" s="129" t="e">
        <f ca="1">IF(AND('2 - 4 Hr Raw Data'!Q43="",'3 - 24 Hr Raw Data'!Q43=""),(P47/P$11)*100,"")</f>
        <v>#DIV/0!</v>
      </c>
      <c r="S47" s="129" t="e">
        <f ca="1">IF(AND('2 - 4 Hr Raw Data'!Q43="",'3 - 24 Hr Raw Data'!Q43=""),(P47-S$6)/(P$11-S$6)*100,"")</f>
        <v>#DIV/0!</v>
      </c>
      <c r="T47" s="144" t="e">
        <f ca="1">IF(AND('2 - 4 Hr Raw Data'!Q43="",'3 - 24 Hr Raw Data'!Q43=""),(Q47/Q$11)*100,"")</f>
        <v>#DIV/0!</v>
      </c>
      <c r="U47" s="294" t="e">
        <f ca="1">IF(R47&lt;20,"% RNC less than 20 %",IF(AND('2 - 4 Hr Raw Data'!Q43&lt;&gt;"",'3 - 24 Hr Raw Data'!Q43=""),"4 Hour: "&amp;'2 - 4 Hr Raw Data'!Q43,IF(AND('2 - 4 Hr Raw Data'!Q43="",'3 - 24 Hr Raw Data'!Q43&lt;&gt;""),"24 Hour: "&amp;'3 - 24 Hr Raw Data'!Q43,IF(AND('2 - 4 Hr Raw Data'!Q43="",'3 - 24 Hr Raw Data'!Q43=""),"","4 Hour: "&amp;'2 - 4 Hr Raw Data'!Q43&amp;"; 24 Hour: "&amp;'3 - 24 Hr Raw Data'!Q43))))</f>
        <v>#DIV/0!</v>
      </c>
      <c r="V47" s="16" t="b">
        <f t="shared" ca="1" si="0"/>
        <v>0</v>
      </c>
    </row>
    <row r="48" spans="1:22" ht="14" x14ac:dyDescent="0.15">
      <c r="A48" s="343" t="str">
        <f>IF('3 - 24 Hr Raw Data'!O44="","",'3 - 24 Hr Raw Data'!O44)</f>
        <v/>
      </c>
      <c r="B48" s="238" t="str">
        <f>IF(A48="","",'4 - 4 Hr Calc Data'!B48)</f>
        <v/>
      </c>
      <c r="C48" s="290" t="str">
        <f>IF(A48="","",'3 - 24 Hr Raw Data'!P44)</f>
        <v/>
      </c>
      <c r="D48" s="142">
        <f>IF(AND('2 - 4 Hr Raw Data'!Q44="",'3 - 24 Hr Raw Data'!Q44=""),'3 - 24 Hr Raw Data'!B44,"")</f>
        <v>0</v>
      </c>
      <c r="E48" s="128">
        <f>IF(AND('2 - 4 Hr Raw Data'!Q44="",'3 - 24 Hr Raw Data'!Q44=""),'3 - 24 Hr Raw Data'!I44,"")</f>
        <v>0</v>
      </c>
      <c r="F48" s="126">
        <f>IF(AND('2 - 4 Hr Raw Data'!Q44="",'3 - 24 Hr Raw Data'!Q44=""),'3 - 24 Hr Raw Data'!J44,"")</f>
        <v>0</v>
      </c>
      <c r="G48" s="126">
        <f>IF(AND('2 - 4 Hr Raw Data'!Q44="",'3 - 24 Hr Raw Data'!Q44=""),'3 - 24 Hr Raw Data'!K44,"")</f>
        <v>0</v>
      </c>
      <c r="H48" s="129">
        <f>IF(AND('2 - 4 Hr Raw Data'!Q44="",'3 - 24 Hr Raw Data'!Q44=""),'3 - 24 Hr Raw Data'!L44,"")</f>
        <v>0</v>
      </c>
      <c r="I48" s="370">
        <f>IF(AND('2 - 4 Hr Raw Data'!Q44="",'3 - 24 Hr Raw Data'!Q44=""),'3 - 24 Hr Raw Data'!M44,"")</f>
        <v>0</v>
      </c>
      <c r="J48" s="225" t="e">
        <f>IF(AND('2 - 4 Hr Raw Data'!Q44="",'3 - 24 Hr Raw Data'!Q44=""),(F48/(E48))*100,"")</f>
        <v>#DIV/0!</v>
      </c>
      <c r="K48" s="127" t="e">
        <f ca="1">IF(AND('2 - 4 Hr Raw Data'!Q44="",'3 - 24 Hr Raw Data'!Q44=""),J48/$J$11,"")</f>
        <v>#DIV/0!</v>
      </c>
      <c r="L48" s="223" t="e">
        <f>IF(AND('2 - 4 Hr Raw Data'!Q44="",'3 - 24 Hr Raw Data'!Q44=""),(G48/(E48))*100,"")</f>
        <v>#DIV/0!</v>
      </c>
      <c r="M48" s="127" t="e">
        <f ca="1">IF(AND('2 - 4 Hr Raw Data'!Q44="",'3 - 24 Hr Raw Data'!Q44=""),L48/$L$11,"")</f>
        <v>#DIV/0!</v>
      </c>
      <c r="N48" s="225" t="e">
        <f ca="1">IF(AND('2 - 4 Hr Raw Data'!Q44="",'3 - 24 Hr Raw Data'!Q44=""),H48/$H$11,"")</f>
        <v>#REF!</v>
      </c>
      <c r="O48" s="127" t="e">
        <f ca="1">IF(AND('2 - 4 Hr Raw Data'!Q44="",'3 - 24 Hr Raw Data'!Q44=""),I48/$I$11,"")</f>
        <v>#REF!</v>
      </c>
      <c r="P48" s="128" t="e">
        <f>IF(AND('2 - 4 Hr Raw Data'!Q44="",'3 - 24 Hr Raw Data'!Q44=""),(E48/D48)*($S$4/1.042)*2,"")</f>
        <v>#DIV/0!</v>
      </c>
      <c r="Q48" s="127" t="e">
        <f>IF(AND('2 - 4 Hr Raw Data'!Q44="",'3 - 24 Hr Raw Data'!Q44=""),LOG(P48/S$6,2),"")</f>
        <v>#DIV/0!</v>
      </c>
      <c r="R48" s="129" t="e">
        <f ca="1">IF(AND('2 - 4 Hr Raw Data'!Q44="",'3 - 24 Hr Raw Data'!Q44=""),(P48/P$11)*100,"")</f>
        <v>#DIV/0!</v>
      </c>
      <c r="S48" s="129" t="e">
        <f ca="1">IF(AND('2 - 4 Hr Raw Data'!Q44="",'3 - 24 Hr Raw Data'!Q44=""),(P48-S$6)/(P$11-S$6)*100,"")</f>
        <v>#DIV/0!</v>
      </c>
      <c r="T48" s="144" t="e">
        <f ca="1">IF(AND('2 - 4 Hr Raw Data'!Q44="",'3 - 24 Hr Raw Data'!Q44=""),(Q48/Q$11)*100,"")</f>
        <v>#DIV/0!</v>
      </c>
      <c r="U48" s="294" t="e">
        <f ca="1">IF(R48&lt;20,"% RNC less than 20 %",IF(AND('2 - 4 Hr Raw Data'!Q44&lt;&gt;"",'3 - 24 Hr Raw Data'!Q44=""),"4 Hour: "&amp;'2 - 4 Hr Raw Data'!Q44,IF(AND('2 - 4 Hr Raw Data'!Q44="",'3 - 24 Hr Raw Data'!Q44&lt;&gt;""),"24 Hour: "&amp;'3 - 24 Hr Raw Data'!Q44,IF(AND('2 - 4 Hr Raw Data'!Q44="",'3 - 24 Hr Raw Data'!Q44=""),"","4 Hour: "&amp;'2 - 4 Hr Raw Data'!Q44&amp;"; 24 Hour: "&amp;'3 - 24 Hr Raw Data'!Q44))))</f>
        <v>#DIV/0!</v>
      </c>
      <c r="V48" s="16" t="b">
        <f t="shared" ca="1" si="0"/>
        <v>0</v>
      </c>
    </row>
    <row r="49" spans="1:22" ht="14" x14ac:dyDescent="0.15">
      <c r="A49" s="343" t="str">
        <f>IF('3 - 24 Hr Raw Data'!O45="","",'3 - 24 Hr Raw Data'!O45)</f>
        <v/>
      </c>
      <c r="B49" s="238" t="str">
        <f>IF(A49="","",'4 - 4 Hr Calc Data'!B49)</f>
        <v/>
      </c>
      <c r="C49" s="290" t="str">
        <f>IF(A49="","",'3 - 24 Hr Raw Data'!P45)</f>
        <v/>
      </c>
      <c r="D49" s="142">
        <f>IF(AND('2 - 4 Hr Raw Data'!Q45="",'3 - 24 Hr Raw Data'!Q45=""),'3 - 24 Hr Raw Data'!B45,"")</f>
        <v>0</v>
      </c>
      <c r="E49" s="128">
        <f>IF(AND('2 - 4 Hr Raw Data'!Q45="",'3 - 24 Hr Raw Data'!Q45=""),'3 - 24 Hr Raw Data'!I45,"")</f>
        <v>0</v>
      </c>
      <c r="F49" s="126">
        <f>IF(AND('2 - 4 Hr Raw Data'!Q45="",'3 - 24 Hr Raw Data'!Q45=""),'3 - 24 Hr Raw Data'!J45,"")</f>
        <v>0</v>
      </c>
      <c r="G49" s="126">
        <f>IF(AND('2 - 4 Hr Raw Data'!Q45="",'3 - 24 Hr Raw Data'!Q45=""),'3 - 24 Hr Raw Data'!K45,"")</f>
        <v>0</v>
      </c>
      <c r="H49" s="129">
        <f>IF(AND('2 - 4 Hr Raw Data'!Q45="",'3 - 24 Hr Raw Data'!Q45=""),'3 - 24 Hr Raw Data'!L45,"")</f>
        <v>0</v>
      </c>
      <c r="I49" s="370">
        <f>IF(AND('2 - 4 Hr Raw Data'!Q45="",'3 - 24 Hr Raw Data'!Q45=""),'3 - 24 Hr Raw Data'!M45,"")</f>
        <v>0</v>
      </c>
      <c r="J49" s="225" t="e">
        <f>IF(AND('2 - 4 Hr Raw Data'!Q45="",'3 - 24 Hr Raw Data'!Q45=""),(F49/(E49))*100,"")</f>
        <v>#DIV/0!</v>
      </c>
      <c r="K49" s="127" t="e">
        <f ca="1">IF(AND('2 - 4 Hr Raw Data'!Q45="",'3 - 24 Hr Raw Data'!Q45=""),J49/$J$11,"")</f>
        <v>#DIV/0!</v>
      </c>
      <c r="L49" s="223" t="e">
        <f>IF(AND('2 - 4 Hr Raw Data'!Q45="",'3 - 24 Hr Raw Data'!Q45=""),(G49/(E49))*100,"")</f>
        <v>#DIV/0!</v>
      </c>
      <c r="M49" s="127" t="e">
        <f ca="1">IF(AND('2 - 4 Hr Raw Data'!Q45="",'3 - 24 Hr Raw Data'!Q45=""),L49/$L$11,"")</f>
        <v>#DIV/0!</v>
      </c>
      <c r="N49" s="225" t="e">
        <f ca="1">IF(AND('2 - 4 Hr Raw Data'!Q45="",'3 - 24 Hr Raw Data'!Q45=""),H49/$H$11,"")</f>
        <v>#REF!</v>
      </c>
      <c r="O49" s="127" t="e">
        <f ca="1">IF(AND('2 - 4 Hr Raw Data'!Q45="",'3 - 24 Hr Raw Data'!Q45=""),I49/$I$11,"")</f>
        <v>#REF!</v>
      </c>
      <c r="P49" s="128" t="e">
        <f>IF(AND('2 - 4 Hr Raw Data'!Q45="",'3 - 24 Hr Raw Data'!Q45=""),(E49/D49)*($S$4/1.042)*2,"")</f>
        <v>#DIV/0!</v>
      </c>
      <c r="Q49" s="127" t="e">
        <f>IF(AND('2 - 4 Hr Raw Data'!Q45="",'3 - 24 Hr Raw Data'!Q45=""),LOG(P49/S$6,2),"")</f>
        <v>#DIV/0!</v>
      </c>
      <c r="R49" s="129" t="e">
        <f ca="1">IF(AND('2 - 4 Hr Raw Data'!Q45="",'3 - 24 Hr Raw Data'!Q45=""),(P49/P$11)*100,"")</f>
        <v>#DIV/0!</v>
      </c>
      <c r="S49" s="129" t="e">
        <f ca="1">IF(AND('2 - 4 Hr Raw Data'!Q45="",'3 - 24 Hr Raw Data'!Q45=""),(P49-S$6)/(P$11-S$6)*100,"")</f>
        <v>#DIV/0!</v>
      </c>
      <c r="T49" s="144" t="e">
        <f ca="1">IF(AND('2 - 4 Hr Raw Data'!Q45="",'3 - 24 Hr Raw Data'!Q45=""),(Q49/Q$11)*100,"")</f>
        <v>#DIV/0!</v>
      </c>
      <c r="U49" s="294" t="e">
        <f ca="1">IF(R49&lt;20,"% RNC less than 20 %",IF(AND('2 - 4 Hr Raw Data'!Q45&lt;&gt;"",'3 - 24 Hr Raw Data'!Q45=""),"4 Hour: "&amp;'2 - 4 Hr Raw Data'!Q45,IF(AND('2 - 4 Hr Raw Data'!Q45="",'3 - 24 Hr Raw Data'!Q45&lt;&gt;""),"24 Hour: "&amp;'3 - 24 Hr Raw Data'!Q45,IF(AND('2 - 4 Hr Raw Data'!Q45="",'3 - 24 Hr Raw Data'!Q45=""),"","4 Hour: "&amp;'2 - 4 Hr Raw Data'!Q45&amp;"; 24 Hour: "&amp;'3 - 24 Hr Raw Data'!Q45))))</f>
        <v>#DIV/0!</v>
      </c>
      <c r="V49" s="16" t="b">
        <f t="shared" ca="1" si="0"/>
        <v>0</v>
      </c>
    </row>
    <row r="50" spans="1:22" ht="14" x14ac:dyDescent="0.15">
      <c r="A50" s="343" t="str">
        <f>IF('3 - 24 Hr Raw Data'!O46="","",'3 - 24 Hr Raw Data'!O46)</f>
        <v/>
      </c>
      <c r="B50" s="238" t="str">
        <f>IF(A50="","",'4 - 4 Hr Calc Data'!B50)</f>
        <v/>
      </c>
      <c r="C50" s="290" t="str">
        <f>IF(A50="","",'3 - 24 Hr Raw Data'!P46)</f>
        <v/>
      </c>
      <c r="D50" s="142">
        <f>IF(AND('2 - 4 Hr Raw Data'!Q46="",'3 - 24 Hr Raw Data'!Q46=""),'3 - 24 Hr Raw Data'!B46,"")</f>
        <v>0</v>
      </c>
      <c r="E50" s="128">
        <f>IF(AND('2 - 4 Hr Raw Data'!Q46="",'3 - 24 Hr Raw Data'!Q46=""),'3 - 24 Hr Raw Data'!I46,"")</f>
        <v>0</v>
      </c>
      <c r="F50" s="126">
        <f>IF(AND('2 - 4 Hr Raw Data'!Q46="",'3 - 24 Hr Raw Data'!Q46=""),'3 - 24 Hr Raw Data'!J46,"")</f>
        <v>0</v>
      </c>
      <c r="G50" s="126">
        <f>IF(AND('2 - 4 Hr Raw Data'!Q46="",'3 - 24 Hr Raw Data'!Q46=""),'3 - 24 Hr Raw Data'!K46,"")</f>
        <v>0</v>
      </c>
      <c r="H50" s="129">
        <f>IF(AND('2 - 4 Hr Raw Data'!Q46="",'3 - 24 Hr Raw Data'!Q46=""),'3 - 24 Hr Raw Data'!L46,"")</f>
        <v>0</v>
      </c>
      <c r="I50" s="370">
        <f>IF(AND('2 - 4 Hr Raw Data'!Q46="",'3 - 24 Hr Raw Data'!Q46=""),'3 - 24 Hr Raw Data'!M46,"")</f>
        <v>0</v>
      </c>
      <c r="J50" s="225" t="e">
        <f>IF(AND('2 - 4 Hr Raw Data'!Q46="",'3 - 24 Hr Raw Data'!Q46=""),(F50/(E50))*100,"")</f>
        <v>#DIV/0!</v>
      </c>
      <c r="K50" s="127" t="e">
        <f ca="1">IF(AND('2 - 4 Hr Raw Data'!Q46="",'3 - 24 Hr Raw Data'!Q46=""),J50/$J$11,"")</f>
        <v>#DIV/0!</v>
      </c>
      <c r="L50" s="223" t="e">
        <f>IF(AND('2 - 4 Hr Raw Data'!Q46="",'3 - 24 Hr Raw Data'!Q46=""),(G50/(E50))*100,"")</f>
        <v>#DIV/0!</v>
      </c>
      <c r="M50" s="127" t="e">
        <f ca="1">IF(AND('2 - 4 Hr Raw Data'!Q46="",'3 - 24 Hr Raw Data'!Q46=""),L50/$L$11,"")</f>
        <v>#DIV/0!</v>
      </c>
      <c r="N50" s="225" t="e">
        <f ca="1">IF(AND('2 - 4 Hr Raw Data'!Q46="",'3 - 24 Hr Raw Data'!Q46=""),H50/$H$11,"")</f>
        <v>#REF!</v>
      </c>
      <c r="O50" s="127" t="e">
        <f ca="1">IF(AND('2 - 4 Hr Raw Data'!Q46="",'3 - 24 Hr Raw Data'!Q46=""),I50/$I$11,"")</f>
        <v>#REF!</v>
      </c>
      <c r="P50" s="128" t="e">
        <f>IF(AND('2 - 4 Hr Raw Data'!Q46="",'3 - 24 Hr Raw Data'!Q46=""),(E50/D50)*($S$4/1.042)*2,"")</f>
        <v>#DIV/0!</v>
      </c>
      <c r="Q50" s="127" t="e">
        <f>IF(AND('2 - 4 Hr Raw Data'!Q46="",'3 - 24 Hr Raw Data'!Q46=""),LOG(P50/S$6,2),"")</f>
        <v>#DIV/0!</v>
      </c>
      <c r="R50" s="129" t="e">
        <f ca="1">IF(AND('2 - 4 Hr Raw Data'!Q46="",'3 - 24 Hr Raw Data'!Q46=""),(P50/P$11)*100,"")</f>
        <v>#DIV/0!</v>
      </c>
      <c r="S50" s="129" t="e">
        <f ca="1">IF(AND('2 - 4 Hr Raw Data'!Q46="",'3 - 24 Hr Raw Data'!Q46=""),(P50-S$6)/(P$11-S$6)*100,"")</f>
        <v>#DIV/0!</v>
      </c>
      <c r="T50" s="144" t="e">
        <f ca="1">IF(AND('2 - 4 Hr Raw Data'!Q46="",'3 - 24 Hr Raw Data'!Q46=""),(Q50/Q$11)*100,"")</f>
        <v>#DIV/0!</v>
      </c>
      <c r="U50" s="294" t="e">
        <f ca="1">IF(R50&lt;20,"% RNC less than 20 %",IF(AND('2 - 4 Hr Raw Data'!Q46&lt;&gt;"",'3 - 24 Hr Raw Data'!Q46=""),"4 Hour: "&amp;'2 - 4 Hr Raw Data'!Q46,IF(AND('2 - 4 Hr Raw Data'!Q46="",'3 - 24 Hr Raw Data'!Q46&lt;&gt;""),"24 Hour: "&amp;'3 - 24 Hr Raw Data'!Q46,IF(AND('2 - 4 Hr Raw Data'!Q46="",'3 - 24 Hr Raw Data'!Q46=""),"","4 Hour: "&amp;'2 - 4 Hr Raw Data'!Q46&amp;"; 24 Hour: "&amp;'3 - 24 Hr Raw Data'!Q46))))</f>
        <v>#DIV/0!</v>
      </c>
      <c r="V50" s="16" t="b">
        <f t="shared" ca="1" si="0"/>
        <v>0</v>
      </c>
    </row>
    <row r="51" spans="1:22" ht="14" x14ac:dyDescent="0.15">
      <c r="A51" s="343" t="str">
        <f>IF('3 - 24 Hr Raw Data'!O47="","",'3 - 24 Hr Raw Data'!O47)</f>
        <v/>
      </c>
      <c r="B51" s="238" t="str">
        <f>IF(A51="","",'4 - 4 Hr Calc Data'!B51)</f>
        <v/>
      </c>
      <c r="C51" s="290" t="str">
        <f>IF(A51="","",'3 - 24 Hr Raw Data'!P47)</f>
        <v/>
      </c>
      <c r="D51" s="142">
        <f>IF(AND('2 - 4 Hr Raw Data'!Q47="",'3 - 24 Hr Raw Data'!Q47=""),'3 - 24 Hr Raw Data'!B47,"")</f>
        <v>0</v>
      </c>
      <c r="E51" s="128">
        <f>IF(AND('2 - 4 Hr Raw Data'!Q47="",'3 - 24 Hr Raw Data'!Q47=""),'3 - 24 Hr Raw Data'!I47,"")</f>
        <v>0</v>
      </c>
      <c r="F51" s="126">
        <f>IF(AND('2 - 4 Hr Raw Data'!Q47="",'3 - 24 Hr Raw Data'!Q47=""),'3 - 24 Hr Raw Data'!J47,"")</f>
        <v>0</v>
      </c>
      <c r="G51" s="126">
        <f>IF(AND('2 - 4 Hr Raw Data'!Q47="",'3 - 24 Hr Raw Data'!Q47=""),'3 - 24 Hr Raw Data'!K47,"")</f>
        <v>0</v>
      </c>
      <c r="H51" s="129">
        <f>IF(AND('2 - 4 Hr Raw Data'!Q47="",'3 - 24 Hr Raw Data'!Q47=""),'3 - 24 Hr Raw Data'!L47,"")</f>
        <v>0</v>
      </c>
      <c r="I51" s="370">
        <f>IF(AND('2 - 4 Hr Raw Data'!Q47="",'3 - 24 Hr Raw Data'!Q47=""),'3 - 24 Hr Raw Data'!M47,"")</f>
        <v>0</v>
      </c>
      <c r="J51" s="225" t="e">
        <f>IF(AND('2 - 4 Hr Raw Data'!Q47="",'3 - 24 Hr Raw Data'!Q47=""),(F51/(E51))*100,"")</f>
        <v>#DIV/0!</v>
      </c>
      <c r="K51" s="127" t="e">
        <f ca="1">IF(AND('2 - 4 Hr Raw Data'!Q47="",'3 - 24 Hr Raw Data'!Q47=""),J51/$J$11,"")</f>
        <v>#DIV/0!</v>
      </c>
      <c r="L51" s="223" t="e">
        <f>IF(AND('2 - 4 Hr Raw Data'!Q47="",'3 - 24 Hr Raw Data'!Q47=""),(G51/(E51))*100,"")</f>
        <v>#DIV/0!</v>
      </c>
      <c r="M51" s="127" t="e">
        <f ca="1">IF(AND('2 - 4 Hr Raw Data'!Q47="",'3 - 24 Hr Raw Data'!Q47=""),L51/$L$11,"")</f>
        <v>#DIV/0!</v>
      </c>
      <c r="N51" s="225" t="e">
        <f ca="1">IF(AND('2 - 4 Hr Raw Data'!Q47="",'3 - 24 Hr Raw Data'!Q47=""),H51/$H$11,"")</f>
        <v>#REF!</v>
      </c>
      <c r="O51" s="127" t="e">
        <f ca="1">IF(AND('2 - 4 Hr Raw Data'!Q47="",'3 - 24 Hr Raw Data'!Q47=""),I51/$I$11,"")</f>
        <v>#REF!</v>
      </c>
      <c r="P51" s="128" t="e">
        <f>IF(AND('2 - 4 Hr Raw Data'!Q47="",'3 - 24 Hr Raw Data'!Q47=""),(E51/D51)*($S$4/1.042)*2,"")</f>
        <v>#DIV/0!</v>
      </c>
      <c r="Q51" s="127" t="e">
        <f>IF(AND('2 - 4 Hr Raw Data'!Q47="",'3 - 24 Hr Raw Data'!Q47=""),LOG(P51/S$6,2),"")</f>
        <v>#DIV/0!</v>
      </c>
      <c r="R51" s="129" t="e">
        <f ca="1">IF(AND('2 - 4 Hr Raw Data'!Q47="",'3 - 24 Hr Raw Data'!Q47=""),(P51/P$11)*100,"")</f>
        <v>#DIV/0!</v>
      </c>
      <c r="S51" s="129" t="e">
        <f ca="1">IF(AND('2 - 4 Hr Raw Data'!Q47="",'3 - 24 Hr Raw Data'!Q47=""),(P51-S$6)/(P$11-S$6)*100,"")</f>
        <v>#DIV/0!</v>
      </c>
      <c r="T51" s="144" t="e">
        <f ca="1">IF(AND('2 - 4 Hr Raw Data'!Q47="",'3 - 24 Hr Raw Data'!Q47=""),(Q51/Q$11)*100,"")</f>
        <v>#DIV/0!</v>
      </c>
      <c r="U51" s="294" t="e">
        <f ca="1">IF(R51&lt;20,"% RNC less than 20 %",IF(AND('2 - 4 Hr Raw Data'!Q47&lt;&gt;"",'3 - 24 Hr Raw Data'!Q47=""),"4 Hour: "&amp;'2 - 4 Hr Raw Data'!Q47,IF(AND('2 - 4 Hr Raw Data'!Q47="",'3 - 24 Hr Raw Data'!Q47&lt;&gt;""),"24 Hour: "&amp;'3 - 24 Hr Raw Data'!Q47,IF(AND('2 - 4 Hr Raw Data'!Q47="",'3 - 24 Hr Raw Data'!Q47=""),"","4 Hour: "&amp;'2 - 4 Hr Raw Data'!Q47&amp;"; 24 Hour: "&amp;'3 - 24 Hr Raw Data'!Q47))))</f>
        <v>#DIV/0!</v>
      </c>
      <c r="V51" s="16" t="b">
        <f t="shared" ca="1" si="0"/>
        <v>0</v>
      </c>
    </row>
    <row r="52" spans="1:22" ht="14" x14ac:dyDescent="0.15">
      <c r="A52" s="343" t="str">
        <f>IF('3 - 24 Hr Raw Data'!O48="","",'3 - 24 Hr Raw Data'!O48)</f>
        <v/>
      </c>
      <c r="B52" s="238" t="str">
        <f>IF(A52="","",'4 - 4 Hr Calc Data'!B52)</f>
        <v/>
      </c>
      <c r="C52" s="290" t="str">
        <f>IF(A52="","",'3 - 24 Hr Raw Data'!P48)</f>
        <v/>
      </c>
      <c r="D52" s="142">
        <f>IF(AND('2 - 4 Hr Raw Data'!Q48="",'3 - 24 Hr Raw Data'!Q48=""),'3 - 24 Hr Raw Data'!B48,"")</f>
        <v>0</v>
      </c>
      <c r="E52" s="128">
        <f>IF(AND('2 - 4 Hr Raw Data'!Q48="",'3 - 24 Hr Raw Data'!Q48=""),'3 - 24 Hr Raw Data'!I48,"")</f>
        <v>0</v>
      </c>
      <c r="F52" s="126">
        <f>IF(AND('2 - 4 Hr Raw Data'!Q48="",'3 - 24 Hr Raw Data'!Q48=""),'3 - 24 Hr Raw Data'!J48,"")</f>
        <v>0</v>
      </c>
      <c r="G52" s="126">
        <f>IF(AND('2 - 4 Hr Raw Data'!Q48="",'3 - 24 Hr Raw Data'!Q48=""),'3 - 24 Hr Raw Data'!K48,"")</f>
        <v>0</v>
      </c>
      <c r="H52" s="129">
        <f>IF(AND('2 - 4 Hr Raw Data'!Q48="",'3 - 24 Hr Raw Data'!Q48=""),'3 - 24 Hr Raw Data'!L48,"")</f>
        <v>0</v>
      </c>
      <c r="I52" s="370">
        <f>IF(AND('2 - 4 Hr Raw Data'!Q48="",'3 - 24 Hr Raw Data'!Q48=""),'3 - 24 Hr Raw Data'!M48,"")</f>
        <v>0</v>
      </c>
      <c r="J52" s="225" t="e">
        <f>IF(AND('2 - 4 Hr Raw Data'!Q48="",'3 - 24 Hr Raw Data'!Q48=""),(F52/(E52))*100,"")</f>
        <v>#DIV/0!</v>
      </c>
      <c r="K52" s="127" t="e">
        <f ca="1">IF(AND('2 - 4 Hr Raw Data'!Q48="",'3 - 24 Hr Raw Data'!Q48=""),J52/$J$11,"")</f>
        <v>#DIV/0!</v>
      </c>
      <c r="L52" s="223" t="e">
        <f>IF(AND('2 - 4 Hr Raw Data'!Q48="",'3 - 24 Hr Raw Data'!Q48=""),(G52/(E52))*100,"")</f>
        <v>#DIV/0!</v>
      </c>
      <c r="M52" s="127" t="e">
        <f ca="1">IF(AND('2 - 4 Hr Raw Data'!Q48="",'3 - 24 Hr Raw Data'!Q48=""),L52/$L$11,"")</f>
        <v>#DIV/0!</v>
      </c>
      <c r="N52" s="225" t="e">
        <f ca="1">IF(AND('2 - 4 Hr Raw Data'!Q48="",'3 - 24 Hr Raw Data'!Q48=""),H52/$H$11,"")</f>
        <v>#REF!</v>
      </c>
      <c r="O52" s="127" t="e">
        <f ca="1">IF(AND('2 - 4 Hr Raw Data'!Q48="",'3 - 24 Hr Raw Data'!Q48=""),I52/$I$11,"")</f>
        <v>#REF!</v>
      </c>
      <c r="P52" s="128" t="e">
        <f>IF(AND('2 - 4 Hr Raw Data'!Q48="",'3 - 24 Hr Raw Data'!Q48=""),(E52/D52)*($S$4/1.042)*2,"")</f>
        <v>#DIV/0!</v>
      </c>
      <c r="Q52" s="127" t="e">
        <f>IF(AND('2 - 4 Hr Raw Data'!Q48="",'3 - 24 Hr Raw Data'!Q48=""),LOG(P52/S$6,2),"")</f>
        <v>#DIV/0!</v>
      </c>
      <c r="R52" s="129" t="e">
        <f ca="1">IF(AND('2 - 4 Hr Raw Data'!Q48="",'3 - 24 Hr Raw Data'!Q48=""),(P52/P$11)*100,"")</f>
        <v>#DIV/0!</v>
      </c>
      <c r="S52" s="129" t="e">
        <f ca="1">IF(AND('2 - 4 Hr Raw Data'!Q48="",'3 - 24 Hr Raw Data'!Q48=""),(P52-S$6)/(P$11-S$6)*100,"")</f>
        <v>#DIV/0!</v>
      </c>
      <c r="T52" s="144" t="e">
        <f ca="1">IF(AND('2 - 4 Hr Raw Data'!Q48="",'3 - 24 Hr Raw Data'!Q48=""),(Q52/Q$11)*100,"")</f>
        <v>#DIV/0!</v>
      </c>
      <c r="U52" s="294" t="e">
        <f ca="1">IF(R52&lt;20,"% RNC less than 20 %",IF(AND('2 - 4 Hr Raw Data'!Q48&lt;&gt;"",'3 - 24 Hr Raw Data'!Q48=""),"4 Hour: "&amp;'2 - 4 Hr Raw Data'!Q48,IF(AND('2 - 4 Hr Raw Data'!Q48="",'3 - 24 Hr Raw Data'!Q48&lt;&gt;""),"24 Hour: "&amp;'3 - 24 Hr Raw Data'!Q48,IF(AND('2 - 4 Hr Raw Data'!Q48="",'3 - 24 Hr Raw Data'!Q48=""),"","4 Hour: "&amp;'2 - 4 Hr Raw Data'!Q48&amp;"; 24 Hour: "&amp;'3 - 24 Hr Raw Data'!Q48))))</f>
        <v>#DIV/0!</v>
      </c>
      <c r="V52" s="16" t="b">
        <f t="shared" ca="1" si="0"/>
        <v>0</v>
      </c>
    </row>
    <row r="53" spans="1:22" ht="14" x14ac:dyDescent="0.15">
      <c r="A53" s="343" t="str">
        <f>IF('3 - 24 Hr Raw Data'!O49="","",'3 - 24 Hr Raw Data'!O49)</f>
        <v/>
      </c>
      <c r="B53" s="238" t="str">
        <f>IF(A53="","",'4 - 4 Hr Calc Data'!B53)</f>
        <v/>
      </c>
      <c r="C53" s="290" t="str">
        <f>IF(A53="","",'3 - 24 Hr Raw Data'!P49)</f>
        <v/>
      </c>
      <c r="D53" s="142">
        <f>IF(AND('2 - 4 Hr Raw Data'!Q49="",'3 - 24 Hr Raw Data'!Q49=""),'3 - 24 Hr Raw Data'!B49,"")</f>
        <v>0</v>
      </c>
      <c r="E53" s="128">
        <f>IF(AND('2 - 4 Hr Raw Data'!Q49="",'3 - 24 Hr Raw Data'!Q49=""),'3 - 24 Hr Raw Data'!I49,"")</f>
        <v>0</v>
      </c>
      <c r="F53" s="126">
        <f>IF(AND('2 - 4 Hr Raw Data'!Q49="",'3 - 24 Hr Raw Data'!Q49=""),'3 - 24 Hr Raw Data'!J49,"")</f>
        <v>0</v>
      </c>
      <c r="G53" s="126">
        <f>IF(AND('2 - 4 Hr Raw Data'!Q49="",'3 - 24 Hr Raw Data'!Q49=""),'3 - 24 Hr Raw Data'!K49,"")</f>
        <v>0</v>
      </c>
      <c r="H53" s="129">
        <f>IF(AND('2 - 4 Hr Raw Data'!Q49="",'3 - 24 Hr Raw Data'!Q49=""),'3 - 24 Hr Raw Data'!L49,"")</f>
        <v>0</v>
      </c>
      <c r="I53" s="370">
        <f>IF(AND('2 - 4 Hr Raw Data'!Q49="",'3 - 24 Hr Raw Data'!Q49=""),'3 - 24 Hr Raw Data'!M49,"")</f>
        <v>0</v>
      </c>
      <c r="J53" s="225" t="e">
        <f>IF(AND('2 - 4 Hr Raw Data'!Q49="",'3 - 24 Hr Raw Data'!Q49=""),(F53/(E53))*100,"")</f>
        <v>#DIV/0!</v>
      </c>
      <c r="K53" s="127" t="e">
        <f ca="1">IF(AND('2 - 4 Hr Raw Data'!Q49="",'3 - 24 Hr Raw Data'!Q49=""),J53/$J$11,"")</f>
        <v>#DIV/0!</v>
      </c>
      <c r="L53" s="223" t="e">
        <f>IF(AND('2 - 4 Hr Raw Data'!Q49="",'3 - 24 Hr Raw Data'!Q49=""),(G53/(E53))*100,"")</f>
        <v>#DIV/0!</v>
      </c>
      <c r="M53" s="127" t="e">
        <f ca="1">IF(AND('2 - 4 Hr Raw Data'!Q49="",'3 - 24 Hr Raw Data'!Q49=""),L53/$L$11,"")</f>
        <v>#DIV/0!</v>
      </c>
      <c r="N53" s="225" t="e">
        <f ca="1">IF(AND('2 - 4 Hr Raw Data'!Q49="",'3 - 24 Hr Raw Data'!Q49=""),H53/$H$11,"")</f>
        <v>#REF!</v>
      </c>
      <c r="O53" s="127" t="e">
        <f ca="1">IF(AND('2 - 4 Hr Raw Data'!Q49="",'3 - 24 Hr Raw Data'!Q49=""),I53/$I$11,"")</f>
        <v>#REF!</v>
      </c>
      <c r="P53" s="128" t="e">
        <f>IF(AND('2 - 4 Hr Raw Data'!Q49="",'3 - 24 Hr Raw Data'!Q49=""),(E53/D53)*($S$4/1.042)*2,"")</f>
        <v>#DIV/0!</v>
      </c>
      <c r="Q53" s="127" t="e">
        <f>IF(AND('2 - 4 Hr Raw Data'!Q49="",'3 - 24 Hr Raw Data'!Q49=""),LOG(P53/S$6,2),"")</f>
        <v>#DIV/0!</v>
      </c>
      <c r="R53" s="129" t="e">
        <f ca="1">IF(AND('2 - 4 Hr Raw Data'!Q49="",'3 - 24 Hr Raw Data'!Q49=""),(P53/P$11)*100,"")</f>
        <v>#DIV/0!</v>
      </c>
      <c r="S53" s="129" t="e">
        <f ca="1">IF(AND('2 - 4 Hr Raw Data'!Q49="",'3 - 24 Hr Raw Data'!Q49=""),(P53-S$6)/(P$11-S$6)*100,"")</f>
        <v>#DIV/0!</v>
      </c>
      <c r="T53" s="144" t="e">
        <f ca="1">IF(AND('2 - 4 Hr Raw Data'!Q49="",'3 - 24 Hr Raw Data'!Q49=""),(Q53/Q$11)*100,"")</f>
        <v>#DIV/0!</v>
      </c>
      <c r="U53" s="294" t="e">
        <f ca="1">IF(R53&lt;20,"% RNC less than 20 %",IF(AND('2 - 4 Hr Raw Data'!Q49&lt;&gt;"",'3 - 24 Hr Raw Data'!Q49=""),"4 Hour: "&amp;'2 - 4 Hr Raw Data'!Q49,IF(AND('2 - 4 Hr Raw Data'!Q49="",'3 - 24 Hr Raw Data'!Q49&lt;&gt;""),"24 Hour: "&amp;'3 - 24 Hr Raw Data'!Q49,IF(AND('2 - 4 Hr Raw Data'!Q49="",'3 - 24 Hr Raw Data'!Q49=""),"","4 Hour: "&amp;'2 - 4 Hr Raw Data'!Q49&amp;"; 24 Hour: "&amp;'3 - 24 Hr Raw Data'!Q49))))</f>
        <v>#DIV/0!</v>
      </c>
      <c r="V53" s="16" t="b">
        <f t="shared" ca="1" si="0"/>
        <v>0</v>
      </c>
    </row>
    <row r="54" spans="1:22" ht="14" x14ac:dyDescent="0.15">
      <c r="A54" s="343" t="str">
        <f>IF('3 - 24 Hr Raw Data'!O50="","",'3 - 24 Hr Raw Data'!O50)</f>
        <v/>
      </c>
      <c r="B54" s="238" t="str">
        <f>IF(A54="","",'4 - 4 Hr Calc Data'!B54)</f>
        <v/>
      </c>
      <c r="C54" s="290" t="str">
        <f>IF(A54="","",'3 - 24 Hr Raw Data'!P50)</f>
        <v/>
      </c>
      <c r="D54" s="142">
        <f>IF(AND('2 - 4 Hr Raw Data'!Q50="",'3 - 24 Hr Raw Data'!Q50=""),'3 - 24 Hr Raw Data'!B50,"")</f>
        <v>0</v>
      </c>
      <c r="E54" s="128">
        <f>IF(AND('2 - 4 Hr Raw Data'!Q50="",'3 - 24 Hr Raw Data'!Q50=""),'3 - 24 Hr Raw Data'!I50,"")</f>
        <v>0</v>
      </c>
      <c r="F54" s="126">
        <f>IF(AND('2 - 4 Hr Raw Data'!Q50="",'3 - 24 Hr Raw Data'!Q50=""),'3 - 24 Hr Raw Data'!J50,"")</f>
        <v>0</v>
      </c>
      <c r="G54" s="126">
        <f>IF(AND('2 - 4 Hr Raw Data'!Q50="",'3 - 24 Hr Raw Data'!Q50=""),'3 - 24 Hr Raw Data'!K50,"")</f>
        <v>0</v>
      </c>
      <c r="H54" s="129">
        <f>IF(AND('2 - 4 Hr Raw Data'!Q50="",'3 - 24 Hr Raw Data'!Q50=""),'3 - 24 Hr Raw Data'!L50,"")</f>
        <v>0</v>
      </c>
      <c r="I54" s="370">
        <f>IF(AND('2 - 4 Hr Raw Data'!Q50="",'3 - 24 Hr Raw Data'!Q50=""),'3 - 24 Hr Raw Data'!M50,"")</f>
        <v>0</v>
      </c>
      <c r="J54" s="225" t="e">
        <f>IF(AND('2 - 4 Hr Raw Data'!Q50="",'3 - 24 Hr Raw Data'!Q50=""),(F54/(E54))*100,"")</f>
        <v>#DIV/0!</v>
      </c>
      <c r="K54" s="127" t="e">
        <f ca="1">IF(AND('2 - 4 Hr Raw Data'!Q50="",'3 - 24 Hr Raw Data'!Q50=""),J54/$J$11,"")</f>
        <v>#DIV/0!</v>
      </c>
      <c r="L54" s="223" t="e">
        <f>IF(AND('2 - 4 Hr Raw Data'!Q50="",'3 - 24 Hr Raw Data'!Q50=""),(G54/(E54))*100,"")</f>
        <v>#DIV/0!</v>
      </c>
      <c r="M54" s="127" t="e">
        <f ca="1">IF(AND('2 - 4 Hr Raw Data'!Q50="",'3 - 24 Hr Raw Data'!Q50=""),L54/$L$11,"")</f>
        <v>#DIV/0!</v>
      </c>
      <c r="N54" s="225" t="e">
        <f ca="1">IF(AND('2 - 4 Hr Raw Data'!Q50="",'3 - 24 Hr Raw Data'!Q50=""),H54/$H$11,"")</f>
        <v>#REF!</v>
      </c>
      <c r="O54" s="127" t="e">
        <f ca="1">IF(AND('2 - 4 Hr Raw Data'!Q50="",'3 - 24 Hr Raw Data'!Q50=""),I54/$I$11,"")</f>
        <v>#REF!</v>
      </c>
      <c r="P54" s="128" t="e">
        <f>IF(AND('2 - 4 Hr Raw Data'!Q50="",'3 - 24 Hr Raw Data'!Q50=""),(E54/D54)*($S$4/1.042)*2,"")</f>
        <v>#DIV/0!</v>
      </c>
      <c r="Q54" s="127" t="e">
        <f>IF(AND('2 - 4 Hr Raw Data'!Q50="",'3 - 24 Hr Raw Data'!Q50=""),LOG(P54/S$6,2),"")</f>
        <v>#DIV/0!</v>
      </c>
      <c r="R54" s="129" t="e">
        <f ca="1">IF(AND('2 - 4 Hr Raw Data'!Q50="",'3 - 24 Hr Raw Data'!Q50=""),(P54/P$11)*100,"")</f>
        <v>#DIV/0!</v>
      </c>
      <c r="S54" s="129" t="e">
        <f ca="1">IF(AND('2 - 4 Hr Raw Data'!Q50="",'3 - 24 Hr Raw Data'!Q50=""),(P54-S$6)/(P$11-S$6)*100,"")</f>
        <v>#DIV/0!</v>
      </c>
      <c r="T54" s="144" t="e">
        <f ca="1">IF(AND('2 - 4 Hr Raw Data'!Q50="",'3 - 24 Hr Raw Data'!Q50=""),(Q54/Q$11)*100,"")</f>
        <v>#DIV/0!</v>
      </c>
      <c r="U54" s="294" t="e">
        <f ca="1">IF(R54&lt;20,"% RNC less than 20 %",IF(AND('2 - 4 Hr Raw Data'!Q50&lt;&gt;"",'3 - 24 Hr Raw Data'!Q50=""),"4 Hour: "&amp;'2 - 4 Hr Raw Data'!Q50,IF(AND('2 - 4 Hr Raw Data'!Q50="",'3 - 24 Hr Raw Data'!Q50&lt;&gt;""),"24 Hour: "&amp;'3 - 24 Hr Raw Data'!Q50,IF(AND('2 - 4 Hr Raw Data'!Q50="",'3 - 24 Hr Raw Data'!Q50=""),"","4 Hour: "&amp;'2 - 4 Hr Raw Data'!Q50&amp;"; 24 Hour: "&amp;'3 - 24 Hr Raw Data'!Q50))))</f>
        <v>#DIV/0!</v>
      </c>
      <c r="V54" s="16" t="b">
        <f t="shared" ca="1" si="0"/>
        <v>0</v>
      </c>
    </row>
    <row r="55" spans="1:22" ht="14" x14ac:dyDescent="0.15">
      <c r="A55" s="343" t="str">
        <f>IF('3 - 24 Hr Raw Data'!O51="","",'3 - 24 Hr Raw Data'!O51)</f>
        <v/>
      </c>
      <c r="B55" s="238" t="str">
        <f>IF(A55="","",'4 - 4 Hr Calc Data'!B55)</f>
        <v/>
      </c>
      <c r="C55" s="290" t="str">
        <f>IF(A55="","",'3 - 24 Hr Raw Data'!P51)</f>
        <v/>
      </c>
      <c r="D55" s="142">
        <f>IF(AND('2 - 4 Hr Raw Data'!Q51="",'3 - 24 Hr Raw Data'!Q51=""),'3 - 24 Hr Raw Data'!B51,"")</f>
        <v>0</v>
      </c>
      <c r="E55" s="128">
        <f>IF(AND('2 - 4 Hr Raw Data'!Q51="",'3 - 24 Hr Raw Data'!Q51=""),'3 - 24 Hr Raw Data'!I51,"")</f>
        <v>0</v>
      </c>
      <c r="F55" s="126">
        <f>IF(AND('2 - 4 Hr Raw Data'!Q51="",'3 - 24 Hr Raw Data'!Q51=""),'3 - 24 Hr Raw Data'!J51,"")</f>
        <v>0</v>
      </c>
      <c r="G55" s="126">
        <f>IF(AND('2 - 4 Hr Raw Data'!Q51="",'3 - 24 Hr Raw Data'!Q51=""),'3 - 24 Hr Raw Data'!K51,"")</f>
        <v>0</v>
      </c>
      <c r="H55" s="129">
        <f>IF(AND('2 - 4 Hr Raw Data'!Q51="",'3 - 24 Hr Raw Data'!Q51=""),'3 - 24 Hr Raw Data'!L51,"")</f>
        <v>0</v>
      </c>
      <c r="I55" s="370">
        <f>IF(AND('2 - 4 Hr Raw Data'!Q51="",'3 - 24 Hr Raw Data'!Q51=""),'3 - 24 Hr Raw Data'!M51,"")</f>
        <v>0</v>
      </c>
      <c r="J55" s="225" t="e">
        <f>IF(AND('2 - 4 Hr Raw Data'!Q51="",'3 - 24 Hr Raw Data'!Q51=""),(F55/(E55))*100,"")</f>
        <v>#DIV/0!</v>
      </c>
      <c r="K55" s="127" t="e">
        <f ca="1">IF(AND('2 - 4 Hr Raw Data'!Q51="",'3 - 24 Hr Raw Data'!Q51=""),J55/$J$11,"")</f>
        <v>#DIV/0!</v>
      </c>
      <c r="L55" s="223" t="e">
        <f>IF(AND('2 - 4 Hr Raw Data'!Q51="",'3 - 24 Hr Raw Data'!Q51=""),(G55/(E55))*100,"")</f>
        <v>#DIV/0!</v>
      </c>
      <c r="M55" s="127" t="e">
        <f ca="1">IF(AND('2 - 4 Hr Raw Data'!Q51="",'3 - 24 Hr Raw Data'!Q51=""),L55/$L$11,"")</f>
        <v>#DIV/0!</v>
      </c>
      <c r="N55" s="225" t="e">
        <f ca="1">IF(AND('2 - 4 Hr Raw Data'!Q51="",'3 - 24 Hr Raw Data'!Q51=""),H55/$H$11,"")</f>
        <v>#REF!</v>
      </c>
      <c r="O55" s="127" t="e">
        <f ca="1">IF(AND('2 - 4 Hr Raw Data'!Q51="",'3 - 24 Hr Raw Data'!Q51=""),I55/$I$11,"")</f>
        <v>#REF!</v>
      </c>
      <c r="P55" s="128" t="e">
        <f>IF(AND('2 - 4 Hr Raw Data'!Q51="",'3 - 24 Hr Raw Data'!Q51=""),(E55/D55)*($S$4/1.042)*2,"")</f>
        <v>#DIV/0!</v>
      </c>
      <c r="Q55" s="127" t="e">
        <f>IF(AND('2 - 4 Hr Raw Data'!Q51="",'3 - 24 Hr Raw Data'!Q51=""),LOG(P55/S$6,2),"")</f>
        <v>#DIV/0!</v>
      </c>
      <c r="R55" s="129" t="e">
        <f ca="1">IF(AND('2 - 4 Hr Raw Data'!Q51="",'3 - 24 Hr Raw Data'!Q51=""),(P55/P$11)*100,"")</f>
        <v>#DIV/0!</v>
      </c>
      <c r="S55" s="129" t="e">
        <f ca="1">IF(AND('2 - 4 Hr Raw Data'!Q51="",'3 - 24 Hr Raw Data'!Q51=""),(P55-S$6)/(P$11-S$6)*100,"")</f>
        <v>#DIV/0!</v>
      </c>
      <c r="T55" s="144" t="e">
        <f ca="1">IF(AND('2 - 4 Hr Raw Data'!Q51="",'3 - 24 Hr Raw Data'!Q51=""),(Q55/Q$11)*100,"")</f>
        <v>#DIV/0!</v>
      </c>
      <c r="U55" s="294" t="e">
        <f ca="1">IF(R55&lt;20,"% RNC less than 20 %",IF(AND('2 - 4 Hr Raw Data'!Q51&lt;&gt;"",'3 - 24 Hr Raw Data'!Q51=""),"4 Hour: "&amp;'2 - 4 Hr Raw Data'!Q51,IF(AND('2 - 4 Hr Raw Data'!Q51="",'3 - 24 Hr Raw Data'!Q51&lt;&gt;""),"24 Hour: "&amp;'3 - 24 Hr Raw Data'!Q51,IF(AND('2 - 4 Hr Raw Data'!Q51="",'3 - 24 Hr Raw Data'!Q51=""),"","4 Hour: "&amp;'2 - 4 Hr Raw Data'!Q51&amp;"; 24 Hour: "&amp;'3 - 24 Hr Raw Data'!Q51))))</f>
        <v>#DIV/0!</v>
      </c>
      <c r="V55" s="16" t="b">
        <f t="shared" ca="1" si="0"/>
        <v>0</v>
      </c>
    </row>
    <row r="56" spans="1:22" ht="14" x14ac:dyDescent="0.15">
      <c r="A56" s="343" t="str">
        <f>IF('3 - 24 Hr Raw Data'!O52="","",'3 - 24 Hr Raw Data'!O52)</f>
        <v/>
      </c>
      <c r="B56" s="238" t="str">
        <f>IF(A56="","",'4 - 4 Hr Calc Data'!B56)</f>
        <v/>
      </c>
      <c r="C56" s="290" t="str">
        <f>IF(A56="","",'3 - 24 Hr Raw Data'!P52)</f>
        <v/>
      </c>
      <c r="D56" s="142">
        <f>IF(AND('2 - 4 Hr Raw Data'!Q52="",'3 - 24 Hr Raw Data'!Q52=""),'3 - 24 Hr Raw Data'!B52,"")</f>
        <v>0</v>
      </c>
      <c r="E56" s="128">
        <f>IF(AND('2 - 4 Hr Raw Data'!Q52="",'3 - 24 Hr Raw Data'!Q52=""),'3 - 24 Hr Raw Data'!I52,"")</f>
        <v>0</v>
      </c>
      <c r="F56" s="126">
        <f>IF(AND('2 - 4 Hr Raw Data'!Q52="",'3 - 24 Hr Raw Data'!Q52=""),'3 - 24 Hr Raw Data'!J52,"")</f>
        <v>0</v>
      </c>
      <c r="G56" s="126">
        <f>IF(AND('2 - 4 Hr Raw Data'!Q52="",'3 - 24 Hr Raw Data'!Q52=""),'3 - 24 Hr Raw Data'!K52,"")</f>
        <v>0</v>
      </c>
      <c r="H56" s="129">
        <f>IF(AND('2 - 4 Hr Raw Data'!Q52="",'3 - 24 Hr Raw Data'!Q52=""),'3 - 24 Hr Raw Data'!L52,"")</f>
        <v>0</v>
      </c>
      <c r="I56" s="370">
        <f>IF(AND('2 - 4 Hr Raw Data'!Q52="",'3 - 24 Hr Raw Data'!Q52=""),'3 - 24 Hr Raw Data'!M52,"")</f>
        <v>0</v>
      </c>
      <c r="J56" s="225" t="e">
        <f>IF(AND('2 - 4 Hr Raw Data'!Q52="",'3 - 24 Hr Raw Data'!Q52=""),(F56/(E56))*100,"")</f>
        <v>#DIV/0!</v>
      </c>
      <c r="K56" s="127" t="e">
        <f ca="1">IF(AND('2 - 4 Hr Raw Data'!Q52="",'3 - 24 Hr Raw Data'!Q52=""),J56/$J$11,"")</f>
        <v>#DIV/0!</v>
      </c>
      <c r="L56" s="223" t="e">
        <f>IF(AND('2 - 4 Hr Raw Data'!Q52="",'3 - 24 Hr Raw Data'!Q52=""),(G56/(E56))*100,"")</f>
        <v>#DIV/0!</v>
      </c>
      <c r="M56" s="127" t="e">
        <f ca="1">IF(AND('2 - 4 Hr Raw Data'!Q52="",'3 - 24 Hr Raw Data'!Q52=""),L56/$L$11,"")</f>
        <v>#DIV/0!</v>
      </c>
      <c r="N56" s="225" t="e">
        <f ca="1">IF(AND('2 - 4 Hr Raw Data'!Q52="",'3 - 24 Hr Raw Data'!Q52=""),H56/$H$11,"")</f>
        <v>#REF!</v>
      </c>
      <c r="O56" s="127" t="e">
        <f ca="1">IF(AND('2 - 4 Hr Raw Data'!Q52="",'3 - 24 Hr Raw Data'!Q52=""),I56/$I$11,"")</f>
        <v>#REF!</v>
      </c>
      <c r="P56" s="128" t="e">
        <f>IF(AND('2 - 4 Hr Raw Data'!Q52="",'3 - 24 Hr Raw Data'!Q52=""),(E56/D56)*($S$4/1.042)*2,"")</f>
        <v>#DIV/0!</v>
      </c>
      <c r="Q56" s="127" t="e">
        <f>IF(AND('2 - 4 Hr Raw Data'!Q52="",'3 - 24 Hr Raw Data'!Q52=""),LOG(P56/S$6,2),"")</f>
        <v>#DIV/0!</v>
      </c>
      <c r="R56" s="129" t="e">
        <f ca="1">IF(AND('2 - 4 Hr Raw Data'!Q52="",'3 - 24 Hr Raw Data'!Q52=""),(P56/P$11)*100,"")</f>
        <v>#DIV/0!</v>
      </c>
      <c r="S56" s="129" t="e">
        <f ca="1">IF(AND('2 - 4 Hr Raw Data'!Q52="",'3 - 24 Hr Raw Data'!Q52=""),(P56-S$6)/(P$11-S$6)*100,"")</f>
        <v>#DIV/0!</v>
      </c>
      <c r="T56" s="144" t="e">
        <f ca="1">IF(AND('2 - 4 Hr Raw Data'!Q52="",'3 - 24 Hr Raw Data'!Q52=""),(Q56/Q$11)*100,"")</f>
        <v>#DIV/0!</v>
      </c>
      <c r="U56" s="294" t="e">
        <f ca="1">IF(R56&lt;20,"% RNC less than 20 %",IF(AND('2 - 4 Hr Raw Data'!Q52&lt;&gt;"",'3 - 24 Hr Raw Data'!Q52=""),"4 Hour: "&amp;'2 - 4 Hr Raw Data'!Q52,IF(AND('2 - 4 Hr Raw Data'!Q52="",'3 - 24 Hr Raw Data'!Q52&lt;&gt;""),"24 Hour: "&amp;'3 - 24 Hr Raw Data'!Q52,IF(AND('2 - 4 Hr Raw Data'!Q52="",'3 - 24 Hr Raw Data'!Q52=""),"","4 Hour: "&amp;'2 - 4 Hr Raw Data'!Q52&amp;"; 24 Hour: "&amp;'3 - 24 Hr Raw Data'!Q52))))</f>
        <v>#DIV/0!</v>
      </c>
      <c r="V56" s="16" t="b">
        <f t="shared" ca="1" si="0"/>
        <v>0</v>
      </c>
    </row>
    <row r="57" spans="1:22" ht="14" x14ac:dyDescent="0.15">
      <c r="A57" s="343" t="str">
        <f>IF('3 - 24 Hr Raw Data'!O53="","",'3 - 24 Hr Raw Data'!O53)</f>
        <v/>
      </c>
      <c r="B57" s="238" t="str">
        <f>IF(A57="","",'4 - 4 Hr Calc Data'!B57)</f>
        <v/>
      </c>
      <c r="C57" s="290" t="str">
        <f>IF(A57="","",'3 - 24 Hr Raw Data'!P53)</f>
        <v/>
      </c>
      <c r="D57" s="142">
        <f>IF(AND('2 - 4 Hr Raw Data'!Q53="",'3 - 24 Hr Raw Data'!Q53=""),'3 - 24 Hr Raw Data'!B53,"")</f>
        <v>0</v>
      </c>
      <c r="E57" s="128">
        <f>IF(AND('2 - 4 Hr Raw Data'!Q53="",'3 - 24 Hr Raw Data'!Q53=""),'3 - 24 Hr Raw Data'!I53,"")</f>
        <v>0</v>
      </c>
      <c r="F57" s="126">
        <f>IF(AND('2 - 4 Hr Raw Data'!Q53="",'3 - 24 Hr Raw Data'!Q53=""),'3 - 24 Hr Raw Data'!J53,"")</f>
        <v>0</v>
      </c>
      <c r="G57" s="126">
        <f>IF(AND('2 - 4 Hr Raw Data'!Q53="",'3 - 24 Hr Raw Data'!Q53=""),'3 - 24 Hr Raw Data'!K53,"")</f>
        <v>0</v>
      </c>
      <c r="H57" s="129">
        <f>IF(AND('2 - 4 Hr Raw Data'!Q53="",'3 - 24 Hr Raw Data'!Q53=""),'3 - 24 Hr Raw Data'!L53,"")</f>
        <v>0</v>
      </c>
      <c r="I57" s="370">
        <f>IF(AND('2 - 4 Hr Raw Data'!Q53="",'3 - 24 Hr Raw Data'!Q53=""),'3 - 24 Hr Raw Data'!M53,"")</f>
        <v>0</v>
      </c>
      <c r="J57" s="225" t="e">
        <f>IF(AND('2 - 4 Hr Raw Data'!Q53="",'3 - 24 Hr Raw Data'!Q53=""),(F57/(E57))*100,"")</f>
        <v>#DIV/0!</v>
      </c>
      <c r="K57" s="127" t="e">
        <f ca="1">IF(AND('2 - 4 Hr Raw Data'!Q53="",'3 - 24 Hr Raw Data'!Q53=""),J57/$J$11,"")</f>
        <v>#DIV/0!</v>
      </c>
      <c r="L57" s="223" t="e">
        <f>IF(AND('2 - 4 Hr Raw Data'!Q53="",'3 - 24 Hr Raw Data'!Q53=""),(G57/(E57))*100,"")</f>
        <v>#DIV/0!</v>
      </c>
      <c r="M57" s="127" t="e">
        <f ca="1">IF(AND('2 - 4 Hr Raw Data'!Q53="",'3 - 24 Hr Raw Data'!Q53=""),L57/$L$11,"")</f>
        <v>#DIV/0!</v>
      </c>
      <c r="N57" s="225" t="e">
        <f ca="1">IF(AND('2 - 4 Hr Raw Data'!Q53="",'3 - 24 Hr Raw Data'!Q53=""),H57/$H$11,"")</f>
        <v>#REF!</v>
      </c>
      <c r="O57" s="127" t="e">
        <f ca="1">IF(AND('2 - 4 Hr Raw Data'!Q53="",'3 - 24 Hr Raw Data'!Q53=""),I57/$I$11,"")</f>
        <v>#REF!</v>
      </c>
      <c r="P57" s="128" t="e">
        <f>IF(AND('2 - 4 Hr Raw Data'!Q53="",'3 - 24 Hr Raw Data'!Q53=""),(E57/D57)*($S$4/1.042)*2,"")</f>
        <v>#DIV/0!</v>
      </c>
      <c r="Q57" s="127" t="e">
        <f>IF(AND('2 - 4 Hr Raw Data'!Q53="",'3 - 24 Hr Raw Data'!Q53=""),LOG(P57/S$6,2),"")</f>
        <v>#DIV/0!</v>
      </c>
      <c r="R57" s="129" t="e">
        <f ca="1">IF(AND('2 - 4 Hr Raw Data'!Q53="",'3 - 24 Hr Raw Data'!Q53=""),(P57/P$11)*100,"")</f>
        <v>#DIV/0!</v>
      </c>
      <c r="S57" s="129" t="e">
        <f ca="1">IF(AND('2 - 4 Hr Raw Data'!Q53="",'3 - 24 Hr Raw Data'!Q53=""),(P57-S$6)/(P$11-S$6)*100,"")</f>
        <v>#DIV/0!</v>
      </c>
      <c r="T57" s="144" t="e">
        <f ca="1">IF(AND('2 - 4 Hr Raw Data'!Q53="",'3 - 24 Hr Raw Data'!Q53=""),(Q57/Q$11)*100,"")</f>
        <v>#DIV/0!</v>
      </c>
      <c r="U57" s="294" t="e">
        <f ca="1">IF(R57&lt;20,"% RNC less than 20 %",IF(AND('2 - 4 Hr Raw Data'!Q53&lt;&gt;"",'3 - 24 Hr Raw Data'!Q53=""),"4 Hour: "&amp;'2 - 4 Hr Raw Data'!Q53,IF(AND('2 - 4 Hr Raw Data'!Q53="",'3 - 24 Hr Raw Data'!Q53&lt;&gt;""),"24 Hour: "&amp;'3 - 24 Hr Raw Data'!Q53,IF(AND('2 - 4 Hr Raw Data'!Q53="",'3 - 24 Hr Raw Data'!Q53=""),"","4 Hour: "&amp;'2 - 4 Hr Raw Data'!Q53&amp;"; 24 Hour: "&amp;'3 - 24 Hr Raw Data'!Q53))))</f>
        <v>#DIV/0!</v>
      </c>
      <c r="V57" s="16" t="b">
        <f t="shared" ca="1" si="0"/>
        <v>0</v>
      </c>
    </row>
    <row r="58" spans="1:22" ht="14" x14ac:dyDescent="0.15">
      <c r="A58" s="343" t="str">
        <f>IF('3 - 24 Hr Raw Data'!O54="","",'3 - 24 Hr Raw Data'!O54)</f>
        <v/>
      </c>
      <c r="B58" s="238" t="str">
        <f>IF(A58="","",'4 - 4 Hr Calc Data'!B58)</f>
        <v/>
      </c>
      <c r="C58" s="290" t="str">
        <f>IF(A58="","",'3 - 24 Hr Raw Data'!P54)</f>
        <v/>
      </c>
      <c r="D58" s="142">
        <f>IF(AND('2 - 4 Hr Raw Data'!Q54="",'3 - 24 Hr Raw Data'!Q54=""),'3 - 24 Hr Raw Data'!B54,"")</f>
        <v>0</v>
      </c>
      <c r="E58" s="128">
        <f>IF(AND('2 - 4 Hr Raw Data'!Q54="",'3 - 24 Hr Raw Data'!Q54=""),'3 - 24 Hr Raw Data'!I54,"")</f>
        <v>0</v>
      </c>
      <c r="F58" s="126">
        <f>IF(AND('2 - 4 Hr Raw Data'!Q54="",'3 - 24 Hr Raw Data'!Q54=""),'3 - 24 Hr Raw Data'!J54,"")</f>
        <v>0</v>
      </c>
      <c r="G58" s="126">
        <f>IF(AND('2 - 4 Hr Raw Data'!Q54="",'3 - 24 Hr Raw Data'!Q54=""),'3 - 24 Hr Raw Data'!K54,"")</f>
        <v>0</v>
      </c>
      <c r="H58" s="129">
        <f>IF(AND('2 - 4 Hr Raw Data'!Q54="",'3 - 24 Hr Raw Data'!Q54=""),'3 - 24 Hr Raw Data'!L54,"")</f>
        <v>0</v>
      </c>
      <c r="I58" s="370">
        <f>IF(AND('2 - 4 Hr Raw Data'!Q54="",'3 - 24 Hr Raw Data'!Q54=""),'3 - 24 Hr Raw Data'!M54,"")</f>
        <v>0</v>
      </c>
      <c r="J58" s="225" t="e">
        <f>IF(AND('2 - 4 Hr Raw Data'!Q54="",'3 - 24 Hr Raw Data'!Q54=""),(F58/(E58))*100,"")</f>
        <v>#DIV/0!</v>
      </c>
      <c r="K58" s="127" t="e">
        <f ca="1">IF(AND('2 - 4 Hr Raw Data'!Q54="",'3 - 24 Hr Raw Data'!Q54=""),J58/$J$11,"")</f>
        <v>#DIV/0!</v>
      </c>
      <c r="L58" s="223" t="e">
        <f>IF(AND('2 - 4 Hr Raw Data'!Q54="",'3 - 24 Hr Raw Data'!Q54=""),(G58/(E58))*100,"")</f>
        <v>#DIV/0!</v>
      </c>
      <c r="M58" s="127" t="e">
        <f ca="1">IF(AND('2 - 4 Hr Raw Data'!Q54="",'3 - 24 Hr Raw Data'!Q54=""),L58/$L$11,"")</f>
        <v>#DIV/0!</v>
      </c>
      <c r="N58" s="225" t="e">
        <f ca="1">IF(AND('2 - 4 Hr Raw Data'!Q54="",'3 - 24 Hr Raw Data'!Q54=""),H58/$H$11,"")</f>
        <v>#REF!</v>
      </c>
      <c r="O58" s="127" t="e">
        <f ca="1">IF(AND('2 - 4 Hr Raw Data'!Q54="",'3 - 24 Hr Raw Data'!Q54=""),I58/$I$11,"")</f>
        <v>#REF!</v>
      </c>
      <c r="P58" s="128" t="e">
        <f>IF(AND('2 - 4 Hr Raw Data'!Q54="",'3 - 24 Hr Raw Data'!Q54=""),(E58/D58)*($S$4/1.042)*2,"")</f>
        <v>#DIV/0!</v>
      </c>
      <c r="Q58" s="127" t="e">
        <f>IF(AND('2 - 4 Hr Raw Data'!Q54="",'3 - 24 Hr Raw Data'!Q54=""),LOG(P58/S$6,2),"")</f>
        <v>#DIV/0!</v>
      </c>
      <c r="R58" s="129" t="e">
        <f ca="1">IF(AND('2 - 4 Hr Raw Data'!Q54="",'3 - 24 Hr Raw Data'!Q54=""),(P58/P$11)*100,"")</f>
        <v>#DIV/0!</v>
      </c>
      <c r="S58" s="129" t="e">
        <f ca="1">IF(AND('2 - 4 Hr Raw Data'!Q54="",'3 - 24 Hr Raw Data'!Q54=""),(P58-S$6)/(P$11-S$6)*100,"")</f>
        <v>#DIV/0!</v>
      </c>
      <c r="T58" s="144" t="e">
        <f ca="1">IF(AND('2 - 4 Hr Raw Data'!Q54="",'3 - 24 Hr Raw Data'!Q54=""),(Q58/Q$11)*100,"")</f>
        <v>#DIV/0!</v>
      </c>
      <c r="U58" s="294" t="e">
        <f ca="1">IF(R58&lt;20,"% RNC less than 20 %",IF(AND('2 - 4 Hr Raw Data'!Q54&lt;&gt;"",'3 - 24 Hr Raw Data'!Q54=""),"4 Hour: "&amp;'2 - 4 Hr Raw Data'!Q54,IF(AND('2 - 4 Hr Raw Data'!Q54="",'3 - 24 Hr Raw Data'!Q54&lt;&gt;""),"24 Hour: "&amp;'3 - 24 Hr Raw Data'!Q54,IF(AND('2 - 4 Hr Raw Data'!Q54="",'3 - 24 Hr Raw Data'!Q54=""),"","4 Hour: "&amp;'2 - 4 Hr Raw Data'!Q54&amp;"; 24 Hour: "&amp;'3 - 24 Hr Raw Data'!Q54))))</f>
        <v>#DIV/0!</v>
      </c>
      <c r="V58" s="16" t="b">
        <f t="shared" ca="1" si="0"/>
        <v>0</v>
      </c>
    </row>
    <row r="59" spans="1:22" ht="14" x14ac:dyDescent="0.15">
      <c r="A59" s="343" t="str">
        <f>IF('3 - 24 Hr Raw Data'!O55="","",'3 - 24 Hr Raw Data'!O55)</f>
        <v/>
      </c>
      <c r="B59" s="238" t="str">
        <f>IF(A59="","",'4 - 4 Hr Calc Data'!B59)</f>
        <v/>
      </c>
      <c r="C59" s="290" t="str">
        <f>IF(A59="","",'3 - 24 Hr Raw Data'!P55)</f>
        <v/>
      </c>
      <c r="D59" s="142">
        <f>IF(AND('2 - 4 Hr Raw Data'!Q55="",'3 - 24 Hr Raw Data'!Q55=""),'3 - 24 Hr Raw Data'!B55,"")</f>
        <v>0</v>
      </c>
      <c r="E59" s="128">
        <f>IF(AND('2 - 4 Hr Raw Data'!Q55="",'3 - 24 Hr Raw Data'!Q55=""),'3 - 24 Hr Raw Data'!I55,"")</f>
        <v>0</v>
      </c>
      <c r="F59" s="126">
        <f>IF(AND('2 - 4 Hr Raw Data'!Q55="",'3 - 24 Hr Raw Data'!Q55=""),'3 - 24 Hr Raw Data'!J55,"")</f>
        <v>0</v>
      </c>
      <c r="G59" s="126">
        <f>IF(AND('2 - 4 Hr Raw Data'!Q55="",'3 - 24 Hr Raw Data'!Q55=""),'3 - 24 Hr Raw Data'!K55,"")</f>
        <v>0</v>
      </c>
      <c r="H59" s="129">
        <f>IF(AND('2 - 4 Hr Raw Data'!Q55="",'3 - 24 Hr Raw Data'!Q55=""),'3 - 24 Hr Raw Data'!L55,"")</f>
        <v>0</v>
      </c>
      <c r="I59" s="370">
        <f>IF(AND('2 - 4 Hr Raw Data'!Q55="",'3 - 24 Hr Raw Data'!Q55=""),'3 - 24 Hr Raw Data'!M55,"")</f>
        <v>0</v>
      </c>
      <c r="J59" s="225" t="e">
        <f>IF(AND('2 - 4 Hr Raw Data'!Q55="",'3 - 24 Hr Raw Data'!Q55=""),(F59/(E59))*100,"")</f>
        <v>#DIV/0!</v>
      </c>
      <c r="K59" s="127" t="e">
        <f ca="1">IF(AND('2 - 4 Hr Raw Data'!Q55="",'3 - 24 Hr Raw Data'!Q55=""),J59/$J$11,"")</f>
        <v>#DIV/0!</v>
      </c>
      <c r="L59" s="223" t="e">
        <f>IF(AND('2 - 4 Hr Raw Data'!Q55="",'3 - 24 Hr Raw Data'!Q55=""),(G59/(E59))*100,"")</f>
        <v>#DIV/0!</v>
      </c>
      <c r="M59" s="127" t="e">
        <f ca="1">IF(AND('2 - 4 Hr Raw Data'!Q55="",'3 - 24 Hr Raw Data'!Q55=""),L59/$L$11,"")</f>
        <v>#DIV/0!</v>
      </c>
      <c r="N59" s="225" t="e">
        <f ca="1">IF(AND('2 - 4 Hr Raw Data'!Q55="",'3 - 24 Hr Raw Data'!Q55=""),H59/$H$11,"")</f>
        <v>#REF!</v>
      </c>
      <c r="O59" s="127" t="e">
        <f ca="1">IF(AND('2 - 4 Hr Raw Data'!Q55="",'3 - 24 Hr Raw Data'!Q55=""),I59/$I$11,"")</f>
        <v>#REF!</v>
      </c>
      <c r="P59" s="128" t="e">
        <f>IF(AND('2 - 4 Hr Raw Data'!Q55="",'3 - 24 Hr Raw Data'!Q55=""),(E59/D59)*($S$4/1.042)*2,"")</f>
        <v>#DIV/0!</v>
      </c>
      <c r="Q59" s="127" t="e">
        <f>IF(AND('2 - 4 Hr Raw Data'!Q55="",'3 - 24 Hr Raw Data'!Q55=""),LOG(P59/S$6,2),"")</f>
        <v>#DIV/0!</v>
      </c>
      <c r="R59" s="129" t="e">
        <f ca="1">IF(AND('2 - 4 Hr Raw Data'!Q55="",'3 - 24 Hr Raw Data'!Q55=""),(P59/P$11)*100,"")</f>
        <v>#DIV/0!</v>
      </c>
      <c r="S59" s="129" t="e">
        <f ca="1">IF(AND('2 - 4 Hr Raw Data'!Q55="",'3 - 24 Hr Raw Data'!Q55=""),(P59-S$6)/(P$11-S$6)*100,"")</f>
        <v>#DIV/0!</v>
      </c>
      <c r="T59" s="144" t="e">
        <f ca="1">IF(AND('2 - 4 Hr Raw Data'!Q55="",'3 - 24 Hr Raw Data'!Q55=""),(Q59/Q$11)*100,"")</f>
        <v>#DIV/0!</v>
      </c>
      <c r="U59" s="294" t="e">
        <f ca="1">IF(R59&lt;20,"% RNC less than 20 %",IF(AND('2 - 4 Hr Raw Data'!Q55&lt;&gt;"",'3 - 24 Hr Raw Data'!Q55=""),"4 Hour: "&amp;'2 - 4 Hr Raw Data'!Q55,IF(AND('2 - 4 Hr Raw Data'!Q55="",'3 - 24 Hr Raw Data'!Q55&lt;&gt;""),"24 Hour: "&amp;'3 - 24 Hr Raw Data'!Q55,IF(AND('2 - 4 Hr Raw Data'!Q55="",'3 - 24 Hr Raw Data'!Q55=""),"","4 Hour: "&amp;'2 - 4 Hr Raw Data'!Q55&amp;"; 24 Hour: "&amp;'3 - 24 Hr Raw Data'!Q55))))</f>
        <v>#DIV/0!</v>
      </c>
      <c r="V59" s="16" t="b">
        <f t="shared" ca="1" si="0"/>
        <v>0</v>
      </c>
    </row>
    <row r="60" spans="1:22" ht="14" x14ac:dyDescent="0.15">
      <c r="A60" s="343" t="str">
        <f>IF('3 - 24 Hr Raw Data'!O56="","",'3 - 24 Hr Raw Data'!O56)</f>
        <v/>
      </c>
      <c r="B60" s="238" t="str">
        <f>IF(A60="","",'4 - 4 Hr Calc Data'!B60)</f>
        <v/>
      </c>
      <c r="C60" s="290" t="str">
        <f>IF(A60="","",'3 - 24 Hr Raw Data'!P56)</f>
        <v/>
      </c>
      <c r="D60" s="142">
        <f>IF(AND('2 - 4 Hr Raw Data'!Q56="",'3 - 24 Hr Raw Data'!Q56=""),'3 - 24 Hr Raw Data'!B56,"")</f>
        <v>0</v>
      </c>
      <c r="E60" s="128">
        <f>IF(AND('2 - 4 Hr Raw Data'!Q56="",'3 - 24 Hr Raw Data'!Q56=""),'3 - 24 Hr Raw Data'!I56,"")</f>
        <v>0</v>
      </c>
      <c r="F60" s="126">
        <f>IF(AND('2 - 4 Hr Raw Data'!Q56="",'3 - 24 Hr Raw Data'!Q56=""),'3 - 24 Hr Raw Data'!J56,"")</f>
        <v>0</v>
      </c>
      <c r="G60" s="126">
        <f>IF(AND('2 - 4 Hr Raw Data'!Q56="",'3 - 24 Hr Raw Data'!Q56=""),'3 - 24 Hr Raw Data'!K56,"")</f>
        <v>0</v>
      </c>
      <c r="H60" s="129">
        <f>IF(AND('2 - 4 Hr Raw Data'!Q56="",'3 - 24 Hr Raw Data'!Q56=""),'3 - 24 Hr Raw Data'!L56,"")</f>
        <v>0</v>
      </c>
      <c r="I60" s="370">
        <f>IF(AND('2 - 4 Hr Raw Data'!Q56="",'3 - 24 Hr Raw Data'!Q56=""),'3 - 24 Hr Raw Data'!M56,"")</f>
        <v>0</v>
      </c>
      <c r="J60" s="225" t="e">
        <f>IF(AND('2 - 4 Hr Raw Data'!Q56="",'3 - 24 Hr Raw Data'!Q56=""),(F60/(E60))*100,"")</f>
        <v>#DIV/0!</v>
      </c>
      <c r="K60" s="127" t="e">
        <f ca="1">IF(AND('2 - 4 Hr Raw Data'!Q56="",'3 - 24 Hr Raw Data'!Q56=""),J60/$J$11,"")</f>
        <v>#DIV/0!</v>
      </c>
      <c r="L60" s="223" t="e">
        <f>IF(AND('2 - 4 Hr Raw Data'!Q56="",'3 - 24 Hr Raw Data'!Q56=""),(G60/(E60))*100,"")</f>
        <v>#DIV/0!</v>
      </c>
      <c r="M60" s="127" t="e">
        <f ca="1">IF(AND('2 - 4 Hr Raw Data'!Q56="",'3 - 24 Hr Raw Data'!Q56=""),L60/$L$11,"")</f>
        <v>#DIV/0!</v>
      </c>
      <c r="N60" s="225" t="e">
        <f ca="1">IF(AND('2 - 4 Hr Raw Data'!Q56="",'3 - 24 Hr Raw Data'!Q56=""),H60/$H$11,"")</f>
        <v>#REF!</v>
      </c>
      <c r="O60" s="127" t="e">
        <f ca="1">IF(AND('2 - 4 Hr Raw Data'!Q56="",'3 - 24 Hr Raw Data'!Q56=""),I60/$I$11,"")</f>
        <v>#REF!</v>
      </c>
      <c r="P60" s="128" t="e">
        <f>IF(AND('2 - 4 Hr Raw Data'!Q56="",'3 - 24 Hr Raw Data'!Q56=""),(E60/D60)*($S$4/1.042)*2,"")</f>
        <v>#DIV/0!</v>
      </c>
      <c r="Q60" s="127" t="e">
        <f>IF(AND('2 - 4 Hr Raw Data'!Q56="",'3 - 24 Hr Raw Data'!Q56=""),LOG(P60/S$6,2),"")</f>
        <v>#DIV/0!</v>
      </c>
      <c r="R60" s="129" t="e">
        <f ca="1">IF(AND('2 - 4 Hr Raw Data'!Q56="",'3 - 24 Hr Raw Data'!Q56=""),(P60/P$11)*100,"")</f>
        <v>#DIV/0!</v>
      </c>
      <c r="S60" s="129" t="e">
        <f ca="1">IF(AND('2 - 4 Hr Raw Data'!Q56="",'3 - 24 Hr Raw Data'!Q56=""),(P60-S$6)/(P$11-S$6)*100,"")</f>
        <v>#DIV/0!</v>
      </c>
      <c r="T60" s="144" t="e">
        <f ca="1">IF(AND('2 - 4 Hr Raw Data'!Q56="",'3 - 24 Hr Raw Data'!Q56=""),(Q60/Q$11)*100,"")</f>
        <v>#DIV/0!</v>
      </c>
      <c r="U60" s="294" t="e">
        <f ca="1">IF(R60&lt;20,"% RNC less than 20 %",IF(AND('2 - 4 Hr Raw Data'!Q56&lt;&gt;"",'3 - 24 Hr Raw Data'!Q56=""),"4 Hour: "&amp;'2 - 4 Hr Raw Data'!Q56,IF(AND('2 - 4 Hr Raw Data'!Q56="",'3 - 24 Hr Raw Data'!Q56&lt;&gt;""),"24 Hour: "&amp;'3 - 24 Hr Raw Data'!Q56,IF(AND('2 - 4 Hr Raw Data'!Q56="",'3 - 24 Hr Raw Data'!Q56=""),"","4 Hour: "&amp;'2 - 4 Hr Raw Data'!Q56&amp;"; 24 Hour: "&amp;'3 - 24 Hr Raw Data'!Q56))))</f>
        <v>#DIV/0!</v>
      </c>
      <c r="V60" s="16" t="b">
        <f t="shared" ca="1" si="0"/>
        <v>0</v>
      </c>
    </row>
    <row r="61" spans="1:22" ht="14" x14ac:dyDescent="0.15">
      <c r="A61" s="343" t="str">
        <f>IF('3 - 24 Hr Raw Data'!O57="","",'3 - 24 Hr Raw Data'!O57)</f>
        <v/>
      </c>
      <c r="B61" s="238" t="str">
        <f>IF(A61="","",'4 - 4 Hr Calc Data'!B61)</f>
        <v/>
      </c>
      <c r="C61" s="290" t="str">
        <f>IF(A61="","",'3 - 24 Hr Raw Data'!P57)</f>
        <v/>
      </c>
      <c r="D61" s="142">
        <f>IF(AND('2 - 4 Hr Raw Data'!Q57="",'3 - 24 Hr Raw Data'!Q57=""),'3 - 24 Hr Raw Data'!B57,"")</f>
        <v>0</v>
      </c>
      <c r="E61" s="128">
        <f>IF(AND('2 - 4 Hr Raw Data'!Q57="",'3 - 24 Hr Raw Data'!Q57=""),'3 - 24 Hr Raw Data'!I57,"")</f>
        <v>0</v>
      </c>
      <c r="F61" s="126">
        <f>IF(AND('2 - 4 Hr Raw Data'!Q57="",'3 - 24 Hr Raw Data'!Q57=""),'3 - 24 Hr Raw Data'!J57,"")</f>
        <v>0</v>
      </c>
      <c r="G61" s="126">
        <f>IF(AND('2 - 4 Hr Raw Data'!Q57="",'3 - 24 Hr Raw Data'!Q57=""),'3 - 24 Hr Raw Data'!K57,"")</f>
        <v>0</v>
      </c>
      <c r="H61" s="129">
        <f>IF(AND('2 - 4 Hr Raw Data'!Q57="",'3 - 24 Hr Raw Data'!Q57=""),'3 - 24 Hr Raw Data'!L57,"")</f>
        <v>0</v>
      </c>
      <c r="I61" s="370">
        <f>IF(AND('2 - 4 Hr Raw Data'!Q57="",'3 - 24 Hr Raw Data'!Q57=""),'3 - 24 Hr Raw Data'!M57,"")</f>
        <v>0</v>
      </c>
      <c r="J61" s="225" t="e">
        <f>IF(AND('2 - 4 Hr Raw Data'!Q57="",'3 - 24 Hr Raw Data'!Q57=""),(F61/(E61))*100,"")</f>
        <v>#DIV/0!</v>
      </c>
      <c r="K61" s="127" t="e">
        <f ca="1">IF(AND('2 - 4 Hr Raw Data'!Q57="",'3 - 24 Hr Raw Data'!Q57=""),J61/$J$11,"")</f>
        <v>#DIV/0!</v>
      </c>
      <c r="L61" s="223" t="e">
        <f>IF(AND('2 - 4 Hr Raw Data'!Q57="",'3 - 24 Hr Raw Data'!Q57=""),(G61/(E61))*100,"")</f>
        <v>#DIV/0!</v>
      </c>
      <c r="M61" s="127" t="e">
        <f ca="1">IF(AND('2 - 4 Hr Raw Data'!Q57="",'3 - 24 Hr Raw Data'!Q57=""),L61/$L$11,"")</f>
        <v>#DIV/0!</v>
      </c>
      <c r="N61" s="225" t="e">
        <f ca="1">IF(AND('2 - 4 Hr Raw Data'!Q57="",'3 - 24 Hr Raw Data'!Q57=""),H61/$H$11,"")</f>
        <v>#REF!</v>
      </c>
      <c r="O61" s="127" t="e">
        <f ca="1">IF(AND('2 - 4 Hr Raw Data'!Q57="",'3 - 24 Hr Raw Data'!Q57=""),I61/$I$11,"")</f>
        <v>#REF!</v>
      </c>
      <c r="P61" s="128" t="e">
        <f>IF(AND('2 - 4 Hr Raw Data'!Q57="",'3 - 24 Hr Raw Data'!Q57=""),(E61/D61)*($S$4/1.042)*2,"")</f>
        <v>#DIV/0!</v>
      </c>
      <c r="Q61" s="127" t="e">
        <f>IF(AND('2 - 4 Hr Raw Data'!Q57="",'3 - 24 Hr Raw Data'!Q57=""),LOG(P61/S$6,2),"")</f>
        <v>#DIV/0!</v>
      </c>
      <c r="R61" s="129" t="e">
        <f ca="1">IF(AND('2 - 4 Hr Raw Data'!Q57="",'3 - 24 Hr Raw Data'!Q57=""),(P61/P$11)*100,"")</f>
        <v>#DIV/0!</v>
      </c>
      <c r="S61" s="129" t="e">
        <f ca="1">IF(AND('2 - 4 Hr Raw Data'!Q57="",'3 - 24 Hr Raw Data'!Q57=""),(P61-S$6)/(P$11-S$6)*100,"")</f>
        <v>#DIV/0!</v>
      </c>
      <c r="T61" s="144" t="e">
        <f ca="1">IF(AND('2 - 4 Hr Raw Data'!Q57="",'3 - 24 Hr Raw Data'!Q57=""),(Q61/Q$11)*100,"")</f>
        <v>#DIV/0!</v>
      </c>
      <c r="U61" s="294" t="e">
        <f ca="1">IF(R61&lt;20,"% RNC less than 20 %",IF(AND('2 - 4 Hr Raw Data'!Q57&lt;&gt;"",'3 - 24 Hr Raw Data'!Q57=""),"4 Hour: "&amp;'2 - 4 Hr Raw Data'!Q57,IF(AND('2 - 4 Hr Raw Data'!Q57="",'3 - 24 Hr Raw Data'!Q57&lt;&gt;""),"24 Hour: "&amp;'3 - 24 Hr Raw Data'!Q57,IF(AND('2 - 4 Hr Raw Data'!Q57="",'3 - 24 Hr Raw Data'!Q57=""),"","4 Hour: "&amp;'2 - 4 Hr Raw Data'!Q57&amp;"; 24 Hour: "&amp;'3 - 24 Hr Raw Data'!Q57))))</f>
        <v>#DIV/0!</v>
      </c>
      <c r="V61" s="16" t="b">
        <f t="shared" ca="1" si="0"/>
        <v>0</v>
      </c>
    </row>
    <row r="62" spans="1:22" ht="14" x14ac:dyDescent="0.15">
      <c r="A62" s="343" t="str">
        <f>IF('3 - 24 Hr Raw Data'!O58="","",'3 - 24 Hr Raw Data'!O58)</f>
        <v/>
      </c>
      <c r="B62" s="238" t="str">
        <f>IF(A62="","",'4 - 4 Hr Calc Data'!B62)</f>
        <v/>
      </c>
      <c r="C62" s="290" t="str">
        <f>IF(A62="","",'3 - 24 Hr Raw Data'!P58)</f>
        <v/>
      </c>
      <c r="D62" s="142">
        <f>IF(AND('2 - 4 Hr Raw Data'!Q58="",'3 - 24 Hr Raw Data'!Q58=""),'3 - 24 Hr Raw Data'!B58,"")</f>
        <v>0</v>
      </c>
      <c r="E62" s="128">
        <f>IF(AND('2 - 4 Hr Raw Data'!Q58="",'3 - 24 Hr Raw Data'!Q58=""),'3 - 24 Hr Raw Data'!I58,"")</f>
        <v>0</v>
      </c>
      <c r="F62" s="126">
        <f>IF(AND('2 - 4 Hr Raw Data'!Q58="",'3 - 24 Hr Raw Data'!Q58=""),'3 - 24 Hr Raw Data'!J58,"")</f>
        <v>0</v>
      </c>
      <c r="G62" s="126">
        <f>IF(AND('2 - 4 Hr Raw Data'!Q58="",'3 - 24 Hr Raw Data'!Q58=""),'3 - 24 Hr Raw Data'!K58,"")</f>
        <v>0</v>
      </c>
      <c r="H62" s="129">
        <f>IF(AND('2 - 4 Hr Raw Data'!Q58="",'3 - 24 Hr Raw Data'!Q58=""),'3 - 24 Hr Raw Data'!L58,"")</f>
        <v>0</v>
      </c>
      <c r="I62" s="370">
        <f>IF(AND('2 - 4 Hr Raw Data'!Q58="",'3 - 24 Hr Raw Data'!Q58=""),'3 - 24 Hr Raw Data'!M58,"")</f>
        <v>0</v>
      </c>
      <c r="J62" s="225" t="e">
        <f>IF(AND('2 - 4 Hr Raw Data'!Q58="",'3 - 24 Hr Raw Data'!Q58=""),(F62/(E62))*100,"")</f>
        <v>#DIV/0!</v>
      </c>
      <c r="K62" s="127" t="e">
        <f ca="1">IF(AND('2 - 4 Hr Raw Data'!Q58="",'3 - 24 Hr Raw Data'!Q58=""),J62/$J$11,"")</f>
        <v>#DIV/0!</v>
      </c>
      <c r="L62" s="223" t="e">
        <f>IF(AND('2 - 4 Hr Raw Data'!Q58="",'3 - 24 Hr Raw Data'!Q58=""),(G62/(E62))*100,"")</f>
        <v>#DIV/0!</v>
      </c>
      <c r="M62" s="127" t="e">
        <f ca="1">IF(AND('2 - 4 Hr Raw Data'!Q58="",'3 - 24 Hr Raw Data'!Q58=""),L62/$L$11,"")</f>
        <v>#DIV/0!</v>
      </c>
      <c r="N62" s="225" t="e">
        <f ca="1">IF(AND('2 - 4 Hr Raw Data'!Q58="",'3 - 24 Hr Raw Data'!Q58=""),H62/$H$11,"")</f>
        <v>#REF!</v>
      </c>
      <c r="O62" s="127" t="e">
        <f ca="1">IF(AND('2 - 4 Hr Raw Data'!Q58="",'3 - 24 Hr Raw Data'!Q58=""),I62/$I$11,"")</f>
        <v>#REF!</v>
      </c>
      <c r="P62" s="128" t="e">
        <f>IF(AND('2 - 4 Hr Raw Data'!Q58="",'3 - 24 Hr Raw Data'!Q58=""),(E62/D62)*($S$4/1.042)*2,"")</f>
        <v>#DIV/0!</v>
      </c>
      <c r="Q62" s="127" t="e">
        <f>IF(AND('2 - 4 Hr Raw Data'!Q58="",'3 - 24 Hr Raw Data'!Q58=""),LOG(P62/S$6,2),"")</f>
        <v>#DIV/0!</v>
      </c>
      <c r="R62" s="129" t="e">
        <f ca="1">IF(AND('2 - 4 Hr Raw Data'!Q58="",'3 - 24 Hr Raw Data'!Q58=""),(P62/P$11)*100,"")</f>
        <v>#DIV/0!</v>
      </c>
      <c r="S62" s="129" t="e">
        <f ca="1">IF(AND('2 - 4 Hr Raw Data'!Q58="",'3 - 24 Hr Raw Data'!Q58=""),(P62-S$6)/(P$11-S$6)*100,"")</f>
        <v>#DIV/0!</v>
      </c>
      <c r="T62" s="144" t="e">
        <f ca="1">IF(AND('2 - 4 Hr Raw Data'!Q58="",'3 - 24 Hr Raw Data'!Q58=""),(Q62/Q$11)*100,"")</f>
        <v>#DIV/0!</v>
      </c>
      <c r="U62" s="294" t="e">
        <f ca="1">IF(R62&lt;20,"% RNC less than 20 %",IF(AND('2 - 4 Hr Raw Data'!Q58&lt;&gt;"",'3 - 24 Hr Raw Data'!Q58=""),"4 Hour: "&amp;'2 - 4 Hr Raw Data'!Q58,IF(AND('2 - 4 Hr Raw Data'!Q58="",'3 - 24 Hr Raw Data'!Q58&lt;&gt;""),"24 Hour: "&amp;'3 - 24 Hr Raw Data'!Q58,IF(AND('2 - 4 Hr Raw Data'!Q58="",'3 - 24 Hr Raw Data'!Q58=""),"","4 Hour: "&amp;'2 - 4 Hr Raw Data'!Q58&amp;"; 24 Hour: "&amp;'3 - 24 Hr Raw Data'!Q58))))</f>
        <v>#DIV/0!</v>
      </c>
      <c r="V62" s="16" t="b">
        <f t="shared" ca="1" si="0"/>
        <v>0</v>
      </c>
    </row>
    <row r="63" spans="1:22" ht="14" x14ac:dyDescent="0.15">
      <c r="A63" s="343" t="str">
        <f>IF('3 - 24 Hr Raw Data'!O59="","",'3 - 24 Hr Raw Data'!O59)</f>
        <v/>
      </c>
      <c r="B63" s="238" t="str">
        <f>IF(A63="","",'4 - 4 Hr Calc Data'!B63)</f>
        <v/>
      </c>
      <c r="C63" s="290" t="str">
        <f>IF(A63="","",'3 - 24 Hr Raw Data'!P59)</f>
        <v/>
      </c>
      <c r="D63" s="142">
        <f>IF(AND('2 - 4 Hr Raw Data'!Q59="",'3 - 24 Hr Raw Data'!Q59=""),'3 - 24 Hr Raw Data'!B59,"")</f>
        <v>0</v>
      </c>
      <c r="E63" s="128">
        <f>IF(AND('2 - 4 Hr Raw Data'!Q59="",'3 - 24 Hr Raw Data'!Q59=""),'3 - 24 Hr Raw Data'!I59,"")</f>
        <v>0</v>
      </c>
      <c r="F63" s="126">
        <f>IF(AND('2 - 4 Hr Raw Data'!Q59="",'3 - 24 Hr Raw Data'!Q59=""),'3 - 24 Hr Raw Data'!J59,"")</f>
        <v>0</v>
      </c>
      <c r="G63" s="126">
        <f>IF(AND('2 - 4 Hr Raw Data'!Q59="",'3 - 24 Hr Raw Data'!Q59=""),'3 - 24 Hr Raw Data'!K59,"")</f>
        <v>0</v>
      </c>
      <c r="H63" s="129">
        <f>IF(AND('2 - 4 Hr Raw Data'!Q59="",'3 - 24 Hr Raw Data'!Q59=""),'3 - 24 Hr Raw Data'!L59,"")</f>
        <v>0</v>
      </c>
      <c r="I63" s="370">
        <f>IF(AND('2 - 4 Hr Raw Data'!Q59="",'3 - 24 Hr Raw Data'!Q59=""),'3 - 24 Hr Raw Data'!M59,"")</f>
        <v>0</v>
      </c>
      <c r="J63" s="225" t="e">
        <f>IF(AND('2 - 4 Hr Raw Data'!Q59="",'3 - 24 Hr Raw Data'!Q59=""),(F63/(E63))*100,"")</f>
        <v>#DIV/0!</v>
      </c>
      <c r="K63" s="127" t="e">
        <f ca="1">IF(AND('2 - 4 Hr Raw Data'!Q59="",'3 - 24 Hr Raw Data'!Q59=""),J63/$J$11,"")</f>
        <v>#DIV/0!</v>
      </c>
      <c r="L63" s="223" t="e">
        <f>IF(AND('2 - 4 Hr Raw Data'!Q59="",'3 - 24 Hr Raw Data'!Q59=""),(G63/(E63))*100,"")</f>
        <v>#DIV/0!</v>
      </c>
      <c r="M63" s="127" t="e">
        <f ca="1">IF(AND('2 - 4 Hr Raw Data'!Q59="",'3 - 24 Hr Raw Data'!Q59=""),L63/$L$11,"")</f>
        <v>#DIV/0!</v>
      </c>
      <c r="N63" s="225" t="e">
        <f ca="1">IF(AND('2 - 4 Hr Raw Data'!Q59="",'3 - 24 Hr Raw Data'!Q59=""),H63/$H$11,"")</f>
        <v>#REF!</v>
      </c>
      <c r="O63" s="127" t="e">
        <f ca="1">IF(AND('2 - 4 Hr Raw Data'!Q59="",'3 - 24 Hr Raw Data'!Q59=""),I63/$I$11,"")</f>
        <v>#REF!</v>
      </c>
      <c r="P63" s="128" t="e">
        <f>IF(AND('2 - 4 Hr Raw Data'!Q59="",'3 - 24 Hr Raw Data'!Q59=""),(E63/D63)*($S$4/1.042)*2,"")</f>
        <v>#DIV/0!</v>
      </c>
      <c r="Q63" s="127" t="e">
        <f>IF(AND('2 - 4 Hr Raw Data'!Q59="",'3 - 24 Hr Raw Data'!Q59=""),LOG(P63/S$6,2),"")</f>
        <v>#DIV/0!</v>
      </c>
      <c r="R63" s="129" t="e">
        <f ca="1">IF(AND('2 - 4 Hr Raw Data'!Q59="",'3 - 24 Hr Raw Data'!Q59=""),(P63/P$11)*100,"")</f>
        <v>#DIV/0!</v>
      </c>
      <c r="S63" s="129" t="e">
        <f ca="1">IF(AND('2 - 4 Hr Raw Data'!Q59="",'3 - 24 Hr Raw Data'!Q59=""),(P63-S$6)/(P$11-S$6)*100,"")</f>
        <v>#DIV/0!</v>
      </c>
      <c r="T63" s="144" t="e">
        <f ca="1">IF(AND('2 - 4 Hr Raw Data'!Q59="",'3 - 24 Hr Raw Data'!Q59=""),(Q63/Q$11)*100,"")</f>
        <v>#DIV/0!</v>
      </c>
      <c r="U63" s="294" t="e">
        <f ca="1">IF(R63&lt;20,"% RNC less than 20 %",IF(AND('2 - 4 Hr Raw Data'!Q59&lt;&gt;"",'3 - 24 Hr Raw Data'!Q59=""),"4 Hour: "&amp;'2 - 4 Hr Raw Data'!Q59,IF(AND('2 - 4 Hr Raw Data'!Q59="",'3 - 24 Hr Raw Data'!Q59&lt;&gt;""),"24 Hour: "&amp;'3 - 24 Hr Raw Data'!Q59,IF(AND('2 - 4 Hr Raw Data'!Q59="",'3 - 24 Hr Raw Data'!Q59=""),"","4 Hour: "&amp;'2 - 4 Hr Raw Data'!Q59&amp;"; 24 Hour: "&amp;'3 - 24 Hr Raw Data'!Q59))))</f>
        <v>#DIV/0!</v>
      </c>
      <c r="V63" s="16" t="b">
        <f t="shared" ca="1" si="0"/>
        <v>0</v>
      </c>
    </row>
    <row r="64" spans="1:22" ht="14" x14ac:dyDescent="0.15">
      <c r="A64" s="343" t="str">
        <f>IF('3 - 24 Hr Raw Data'!O60="","",'3 - 24 Hr Raw Data'!O60)</f>
        <v/>
      </c>
      <c r="B64" s="238" t="str">
        <f>IF(A64="","",'4 - 4 Hr Calc Data'!B64)</f>
        <v/>
      </c>
      <c r="C64" s="290" t="str">
        <f>IF(A64="","",'3 - 24 Hr Raw Data'!P60)</f>
        <v/>
      </c>
      <c r="D64" s="142">
        <f>IF(AND('2 - 4 Hr Raw Data'!Q60="",'3 - 24 Hr Raw Data'!Q60=""),'3 - 24 Hr Raw Data'!B60,"")</f>
        <v>0</v>
      </c>
      <c r="E64" s="128">
        <f>IF(AND('2 - 4 Hr Raw Data'!Q60="",'3 - 24 Hr Raw Data'!Q60=""),'3 - 24 Hr Raw Data'!I60,"")</f>
        <v>0</v>
      </c>
      <c r="F64" s="126">
        <f>IF(AND('2 - 4 Hr Raw Data'!Q60="",'3 - 24 Hr Raw Data'!Q60=""),'3 - 24 Hr Raw Data'!J60,"")</f>
        <v>0</v>
      </c>
      <c r="G64" s="126">
        <f>IF(AND('2 - 4 Hr Raw Data'!Q60="",'3 - 24 Hr Raw Data'!Q60=""),'3 - 24 Hr Raw Data'!K60,"")</f>
        <v>0</v>
      </c>
      <c r="H64" s="129">
        <f>IF(AND('2 - 4 Hr Raw Data'!Q60="",'3 - 24 Hr Raw Data'!Q60=""),'3 - 24 Hr Raw Data'!L60,"")</f>
        <v>0</v>
      </c>
      <c r="I64" s="370">
        <f>IF(AND('2 - 4 Hr Raw Data'!Q60="",'3 - 24 Hr Raw Data'!Q60=""),'3 - 24 Hr Raw Data'!M60,"")</f>
        <v>0</v>
      </c>
      <c r="J64" s="225" t="e">
        <f>IF(AND('2 - 4 Hr Raw Data'!Q60="",'3 - 24 Hr Raw Data'!Q60=""),(F64/(E64))*100,"")</f>
        <v>#DIV/0!</v>
      </c>
      <c r="K64" s="127" t="e">
        <f ca="1">IF(AND('2 - 4 Hr Raw Data'!Q60="",'3 - 24 Hr Raw Data'!Q60=""),J64/$J$11,"")</f>
        <v>#DIV/0!</v>
      </c>
      <c r="L64" s="223" t="e">
        <f>IF(AND('2 - 4 Hr Raw Data'!Q60="",'3 - 24 Hr Raw Data'!Q60=""),(G64/(E64))*100,"")</f>
        <v>#DIV/0!</v>
      </c>
      <c r="M64" s="127" t="e">
        <f ca="1">IF(AND('2 - 4 Hr Raw Data'!Q60="",'3 - 24 Hr Raw Data'!Q60=""),L64/$L$11,"")</f>
        <v>#DIV/0!</v>
      </c>
      <c r="N64" s="225" t="e">
        <f ca="1">IF(AND('2 - 4 Hr Raw Data'!Q60="",'3 - 24 Hr Raw Data'!Q60=""),H64/$H$11,"")</f>
        <v>#REF!</v>
      </c>
      <c r="O64" s="127" t="e">
        <f ca="1">IF(AND('2 - 4 Hr Raw Data'!Q60="",'3 - 24 Hr Raw Data'!Q60=""),I64/$I$11,"")</f>
        <v>#REF!</v>
      </c>
      <c r="P64" s="128" t="e">
        <f>IF(AND('2 - 4 Hr Raw Data'!Q60="",'3 - 24 Hr Raw Data'!Q60=""),(E64/D64)*($S$4/1.042)*2,"")</f>
        <v>#DIV/0!</v>
      </c>
      <c r="Q64" s="127" t="e">
        <f>IF(AND('2 - 4 Hr Raw Data'!Q60="",'3 - 24 Hr Raw Data'!Q60=""),LOG(P64/S$6,2),"")</f>
        <v>#DIV/0!</v>
      </c>
      <c r="R64" s="129" t="e">
        <f ca="1">IF(AND('2 - 4 Hr Raw Data'!Q60="",'3 - 24 Hr Raw Data'!Q60=""),(P64/P$11)*100,"")</f>
        <v>#DIV/0!</v>
      </c>
      <c r="S64" s="129" t="e">
        <f ca="1">IF(AND('2 - 4 Hr Raw Data'!Q60="",'3 - 24 Hr Raw Data'!Q60=""),(P64-S$6)/(P$11-S$6)*100,"")</f>
        <v>#DIV/0!</v>
      </c>
      <c r="T64" s="144" t="e">
        <f ca="1">IF(AND('2 - 4 Hr Raw Data'!Q60="",'3 - 24 Hr Raw Data'!Q60=""),(Q64/Q$11)*100,"")</f>
        <v>#DIV/0!</v>
      </c>
      <c r="U64" s="294" t="e">
        <f ca="1">IF(R64&lt;20,"% RNC less than 20 %",IF(AND('2 - 4 Hr Raw Data'!Q60&lt;&gt;"",'3 - 24 Hr Raw Data'!Q60=""),"4 Hour: "&amp;'2 - 4 Hr Raw Data'!Q60,IF(AND('2 - 4 Hr Raw Data'!Q60="",'3 - 24 Hr Raw Data'!Q60&lt;&gt;""),"24 Hour: "&amp;'3 - 24 Hr Raw Data'!Q60,IF(AND('2 - 4 Hr Raw Data'!Q60="",'3 - 24 Hr Raw Data'!Q60=""),"","4 Hour: "&amp;'2 - 4 Hr Raw Data'!Q60&amp;"; 24 Hour: "&amp;'3 - 24 Hr Raw Data'!Q60))))</f>
        <v>#DIV/0!</v>
      </c>
      <c r="V64" s="16" t="b">
        <f t="shared" ca="1" si="0"/>
        <v>0</v>
      </c>
    </row>
    <row r="65" spans="1:22" ht="14" x14ac:dyDescent="0.15">
      <c r="A65" s="343" t="str">
        <f>IF('3 - 24 Hr Raw Data'!O61="","",'3 - 24 Hr Raw Data'!O61)</f>
        <v/>
      </c>
      <c r="B65" s="238" t="str">
        <f>IF(A65="","",'4 - 4 Hr Calc Data'!B65)</f>
        <v/>
      </c>
      <c r="C65" s="290" t="str">
        <f>IF(A65="","",'3 - 24 Hr Raw Data'!P61)</f>
        <v/>
      </c>
      <c r="D65" s="142">
        <f>IF(AND('2 - 4 Hr Raw Data'!Q61="",'3 - 24 Hr Raw Data'!Q61=""),'3 - 24 Hr Raw Data'!B61,"")</f>
        <v>0</v>
      </c>
      <c r="E65" s="128">
        <f>IF(AND('2 - 4 Hr Raw Data'!Q61="",'3 - 24 Hr Raw Data'!Q61=""),'3 - 24 Hr Raw Data'!I61,"")</f>
        <v>0</v>
      </c>
      <c r="F65" s="126">
        <f>IF(AND('2 - 4 Hr Raw Data'!Q61="",'3 - 24 Hr Raw Data'!Q61=""),'3 - 24 Hr Raw Data'!J61,"")</f>
        <v>0</v>
      </c>
      <c r="G65" s="126">
        <f>IF(AND('2 - 4 Hr Raw Data'!Q61="",'3 - 24 Hr Raw Data'!Q61=""),'3 - 24 Hr Raw Data'!K61,"")</f>
        <v>0</v>
      </c>
      <c r="H65" s="129">
        <f>IF(AND('2 - 4 Hr Raw Data'!Q61="",'3 - 24 Hr Raw Data'!Q61=""),'3 - 24 Hr Raw Data'!L61,"")</f>
        <v>0</v>
      </c>
      <c r="I65" s="370">
        <f>IF(AND('2 - 4 Hr Raw Data'!Q61="",'3 - 24 Hr Raw Data'!Q61=""),'3 - 24 Hr Raw Data'!M61,"")</f>
        <v>0</v>
      </c>
      <c r="J65" s="225" t="e">
        <f>IF(AND('2 - 4 Hr Raw Data'!Q61="",'3 - 24 Hr Raw Data'!Q61=""),(F65/(E65))*100,"")</f>
        <v>#DIV/0!</v>
      </c>
      <c r="K65" s="127" t="e">
        <f ca="1">IF(AND('2 - 4 Hr Raw Data'!Q61="",'3 - 24 Hr Raw Data'!Q61=""),J65/$J$11,"")</f>
        <v>#DIV/0!</v>
      </c>
      <c r="L65" s="223" t="e">
        <f>IF(AND('2 - 4 Hr Raw Data'!Q61="",'3 - 24 Hr Raw Data'!Q61=""),(G65/(E65))*100,"")</f>
        <v>#DIV/0!</v>
      </c>
      <c r="M65" s="127" t="e">
        <f ca="1">IF(AND('2 - 4 Hr Raw Data'!Q61="",'3 - 24 Hr Raw Data'!Q61=""),L65/$L$11,"")</f>
        <v>#DIV/0!</v>
      </c>
      <c r="N65" s="225" t="e">
        <f ca="1">IF(AND('2 - 4 Hr Raw Data'!Q61="",'3 - 24 Hr Raw Data'!Q61=""),H65/$H$11,"")</f>
        <v>#REF!</v>
      </c>
      <c r="O65" s="127" t="e">
        <f ca="1">IF(AND('2 - 4 Hr Raw Data'!Q61="",'3 - 24 Hr Raw Data'!Q61=""),I65/$I$11,"")</f>
        <v>#REF!</v>
      </c>
      <c r="P65" s="128" t="e">
        <f>IF(AND('2 - 4 Hr Raw Data'!Q61="",'3 - 24 Hr Raw Data'!Q61=""),(E65/D65)*($S$4/1.042)*2,"")</f>
        <v>#DIV/0!</v>
      </c>
      <c r="Q65" s="127" t="e">
        <f>IF(AND('2 - 4 Hr Raw Data'!Q61="",'3 - 24 Hr Raw Data'!Q61=""),LOG(P65/S$6,2),"")</f>
        <v>#DIV/0!</v>
      </c>
      <c r="R65" s="129" t="e">
        <f ca="1">IF(AND('2 - 4 Hr Raw Data'!Q61="",'3 - 24 Hr Raw Data'!Q61=""),(P65/P$11)*100,"")</f>
        <v>#DIV/0!</v>
      </c>
      <c r="S65" s="129" t="e">
        <f ca="1">IF(AND('2 - 4 Hr Raw Data'!Q61="",'3 - 24 Hr Raw Data'!Q61=""),(P65-S$6)/(P$11-S$6)*100,"")</f>
        <v>#DIV/0!</v>
      </c>
      <c r="T65" s="144" t="e">
        <f ca="1">IF(AND('2 - 4 Hr Raw Data'!Q61="",'3 - 24 Hr Raw Data'!Q61=""),(Q65/Q$11)*100,"")</f>
        <v>#DIV/0!</v>
      </c>
      <c r="U65" s="294" t="e">
        <f ca="1">IF(R65&lt;20,"% RNC less than 20 %",IF(AND('2 - 4 Hr Raw Data'!Q61&lt;&gt;"",'3 - 24 Hr Raw Data'!Q61=""),"4 Hour: "&amp;'2 - 4 Hr Raw Data'!Q61,IF(AND('2 - 4 Hr Raw Data'!Q61="",'3 - 24 Hr Raw Data'!Q61&lt;&gt;""),"24 Hour: "&amp;'3 - 24 Hr Raw Data'!Q61,IF(AND('2 - 4 Hr Raw Data'!Q61="",'3 - 24 Hr Raw Data'!Q61=""),"","4 Hour: "&amp;'2 - 4 Hr Raw Data'!Q61&amp;"; 24 Hour: "&amp;'3 - 24 Hr Raw Data'!Q61))))</f>
        <v>#DIV/0!</v>
      </c>
      <c r="V65" s="16" t="b">
        <f t="shared" ca="1" si="0"/>
        <v>0</v>
      </c>
    </row>
    <row r="66" spans="1:22" ht="14" x14ac:dyDescent="0.15">
      <c r="A66" s="343" t="str">
        <f>IF('3 - 24 Hr Raw Data'!O62="","",'3 - 24 Hr Raw Data'!O62)</f>
        <v/>
      </c>
      <c r="B66" s="238" t="str">
        <f>IF(A66="","",'4 - 4 Hr Calc Data'!B66)</f>
        <v/>
      </c>
      <c r="C66" s="290" t="str">
        <f>IF(A66="","",'3 - 24 Hr Raw Data'!P62)</f>
        <v/>
      </c>
      <c r="D66" s="142">
        <f>IF(AND('2 - 4 Hr Raw Data'!Q62="",'3 - 24 Hr Raw Data'!Q62=""),'3 - 24 Hr Raw Data'!B62,"")</f>
        <v>0</v>
      </c>
      <c r="E66" s="128">
        <f>IF(AND('2 - 4 Hr Raw Data'!Q62="",'3 - 24 Hr Raw Data'!Q62=""),'3 - 24 Hr Raw Data'!I62,"")</f>
        <v>0</v>
      </c>
      <c r="F66" s="126">
        <f>IF(AND('2 - 4 Hr Raw Data'!Q62="",'3 - 24 Hr Raw Data'!Q62=""),'3 - 24 Hr Raw Data'!J62,"")</f>
        <v>0</v>
      </c>
      <c r="G66" s="126">
        <f>IF(AND('2 - 4 Hr Raw Data'!Q62="",'3 - 24 Hr Raw Data'!Q62=""),'3 - 24 Hr Raw Data'!K62,"")</f>
        <v>0</v>
      </c>
      <c r="H66" s="129">
        <f>IF(AND('2 - 4 Hr Raw Data'!Q62="",'3 - 24 Hr Raw Data'!Q62=""),'3 - 24 Hr Raw Data'!L62,"")</f>
        <v>0</v>
      </c>
      <c r="I66" s="370">
        <f>IF(AND('2 - 4 Hr Raw Data'!Q62="",'3 - 24 Hr Raw Data'!Q62=""),'3 - 24 Hr Raw Data'!M62,"")</f>
        <v>0</v>
      </c>
      <c r="J66" s="225" t="e">
        <f>IF(AND('2 - 4 Hr Raw Data'!Q62="",'3 - 24 Hr Raw Data'!Q62=""),(F66/(E66))*100,"")</f>
        <v>#DIV/0!</v>
      </c>
      <c r="K66" s="127" t="e">
        <f ca="1">IF(AND('2 - 4 Hr Raw Data'!Q62="",'3 - 24 Hr Raw Data'!Q62=""),J66/$J$11,"")</f>
        <v>#DIV/0!</v>
      </c>
      <c r="L66" s="223" t="e">
        <f>IF(AND('2 - 4 Hr Raw Data'!Q62="",'3 - 24 Hr Raw Data'!Q62=""),(G66/(E66))*100,"")</f>
        <v>#DIV/0!</v>
      </c>
      <c r="M66" s="127" t="e">
        <f ca="1">IF(AND('2 - 4 Hr Raw Data'!Q62="",'3 - 24 Hr Raw Data'!Q62=""),L66/$L$11,"")</f>
        <v>#DIV/0!</v>
      </c>
      <c r="N66" s="225" t="e">
        <f ca="1">IF(AND('2 - 4 Hr Raw Data'!Q62="",'3 - 24 Hr Raw Data'!Q62=""),H66/$H$11,"")</f>
        <v>#REF!</v>
      </c>
      <c r="O66" s="127" t="e">
        <f ca="1">IF(AND('2 - 4 Hr Raw Data'!Q62="",'3 - 24 Hr Raw Data'!Q62=""),I66/$I$11,"")</f>
        <v>#REF!</v>
      </c>
      <c r="P66" s="128" t="e">
        <f>IF(AND('2 - 4 Hr Raw Data'!Q62="",'3 - 24 Hr Raw Data'!Q62=""),(E66/D66)*($S$4/1.042)*2,"")</f>
        <v>#DIV/0!</v>
      </c>
      <c r="Q66" s="127" t="e">
        <f>IF(AND('2 - 4 Hr Raw Data'!Q62="",'3 - 24 Hr Raw Data'!Q62=""),LOG(P66/S$6,2),"")</f>
        <v>#DIV/0!</v>
      </c>
      <c r="R66" s="129" t="e">
        <f ca="1">IF(AND('2 - 4 Hr Raw Data'!Q62="",'3 - 24 Hr Raw Data'!Q62=""),(P66/P$11)*100,"")</f>
        <v>#DIV/0!</v>
      </c>
      <c r="S66" s="129" t="e">
        <f ca="1">IF(AND('2 - 4 Hr Raw Data'!Q62="",'3 - 24 Hr Raw Data'!Q62=""),(P66-S$6)/(P$11-S$6)*100,"")</f>
        <v>#DIV/0!</v>
      </c>
      <c r="T66" s="144" t="e">
        <f ca="1">IF(AND('2 - 4 Hr Raw Data'!Q62="",'3 - 24 Hr Raw Data'!Q62=""),(Q66/Q$11)*100,"")</f>
        <v>#DIV/0!</v>
      </c>
      <c r="U66" s="294" t="e">
        <f ca="1">IF(R66&lt;20,"% RNC less than 20 %",IF(AND('2 - 4 Hr Raw Data'!Q62&lt;&gt;"",'3 - 24 Hr Raw Data'!Q62=""),"4 Hour: "&amp;'2 - 4 Hr Raw Data'!Q62,IF(AND('2 - 4 Hr Raw Data'!Q62="",'3 - 24 Hr Raw Data'!Q62&lt;&gt;""),"24 Hour: "&amp;'3 - 24 Hr Raw Data'!Q62,IF(AND('2 - 4 Hr Raw Data'!Q62="",'3 - 24 Hr Raw Data'!Q62=""),"","4 Hour: "&amp;'2 - 4 Hr Raw Data'!Q62&amp;"; 24 Hour: "&amp;'3 - 24 Hr Raw Data'!Q62))))</f>
        <v>#DIV/0!</v>
      </c>
      <c r="V66" s="16" t="b">
        <f t="shared" ca="1" si="0"/>
        <v>0</v>
      </c>
    </row>
    <row r="67" spans="1:22" ht="14" x14ac:dyDescent="0.15">
      <c r="A67" s="343" t="str">
        <f>IF('3 - 24 Hr Raw Data'!O63="","",'3 - 24 Hr Raw Data'!O63)</f>
        <v/>
      </c>
      <c r="B67" s="238" t="str">
        <f>IF(A67="","",'4 - 4 Hr Calc Data'!B67)</f>
        <v/>
      </c>
      <c r="C67" s="290" t="str">
        <f>IF(A67="","",'3 - 24 Hr Raw Data'!P63)</f>
        <v/>
      </c>
      <c r="D67" s="142">
        <f>IF(AND('2 - 4 Hr Raw Data'!Q63="",'3 - 24 Hr Raw Data'!Q63=""),'3 - 24 Hr Raw Data'!B63,"")</f>
        <v>0</v>
      </c>
      <c r="E67" s="128">
        <f>IF(AND('2 - 4 Hr Raw Data'!Q63="",'3 - 24 Hr Raw Data'!Q63=""),'3 - 24 Hr Raw Data'!I63,"")</f>
        <v>0</v>
      </c>
      <c r="F67" s="126">
        <f>IF(AND('2 - 4 Hr Raw Data'!Q63="",'3 - 24 Hr Raw Data'!Q63=""),'3 - 24 Hr Raw Data'!J63,"")</f>
        <v>0</v>
      </c>
      <c r="G67" s="126">
        <f>IF(AND('2 - 4 Hr Raw Data'!Q63="",'3 - 24 Hr Raw Data'!Q63=""),'3 - 24 Hr Raw Data'!K63,"")</f>
        <v>0</v>
      </c>
      <c r="H67" s="129">
        <f>IF(AND('2 - 4 Hr Raw Data'!Q63="",'3 - 24 Hr Raw Data'!Q63=""),'3 - 24 Hr Raw Data'!L63,"")</f>
        <v>0</v>
      </c>
      <c r="I67" s="370">
        <f>IF(AND('2 - 4 Hr Raw Data'!Q63="",'3 - 24 Hr Raw Data'!Q63=""),'3 - 24 Hr Raw Data'!M63,"")</f>
        <v>0</v>
      </c>
      <c r="J67" s="225" t="e">
        <f>IF(AND('2 - 4 Hr Raw Data'!Q63="",'3 - 24 Hr Raw Data'!Q63=""),(F67/(E67))*100,"")</f>
        <v>#DIV/0!</v>
      </c>
      <c r="K67" s="127" t="e">
        <f ca="1">IF(AND('2 - 4 Hr Raw Data'!Q63="",'3 - 24 Hr Raw Data'!Q63=""),J67/$J$11,"")</f>
        <v>#DIV/0!</v>
      </c>
      <c r="L67" s="223" t="e">
        <f>IF(AND('2 - 4 Hr Raw Data'!Q63="",'3 - 24 Hr Raw Data'!Q63=""),(G67/(E67))*100,"")</f>
        <v>#DIV/0!</v>
      </c>
      <c r="M67" s="127" t="e">
        <f ca="1">IF(AND('2 - 4 Hr Raw Data'!Q63="",'3 - 24 Hr Raw Data'!Q63=""),L67/$L$11,"")</f>
        <v>#DIV/0!</v>
      </c>
      <c r="N67" s="225" t="e">
        <f ca="1">IF(AND('2 - 4 Hr Raw Data'!Q63="",'3 - 24 Hr Raw Data'!Q63=""),H67/$H$11,"")</f>
        <v>#REF!</v>
      </c>
      <c r="O67" s="127" t="e">
        <f ca="1">IF(AND('2 - 4 Hr Raw Data'!Q63="",'3 - 24 Hr Raw Data'!Q63=""),I67/$I$11,"")</f>
        <v>#REF!</v>
      </c>
      <c r="P67" s="128" t="e">
        <f>IF(AND('2 - 4 Hr Raw Data'!Q63="",'3 - 24 Hr Raw Data'!Q63=""),(E67/D67)*($S$4/1.042)*2,"")</f>
        <v>#DIV/0!</v>
      </c>
      <c r="Q67" s="127" t="e">
        <f>IF(AND('2 - 4 Hr Raw Data'!Q63="",'3 - 24 Hr Raw Data'!Q63=""),LOG(P67/S$6,2),"")</f>
        <v>#DIV/0!</v>
      </c>
      <c r="R67" s="129" t="e">
        <f ca="1">IF(AND('2 - 4 Hr Raw Data'!Q63="",'3 - 24 Hr Raw Data'!Q63=""),(P67/P$11)*100,"")</f>
        <v>#DIV/0!</v>
      </c>
      <c r="S67" s="129" t="e">
        <f ca="1">IF(AND('2 - 4 Hr Raw Data'!Q63="",'3 - 24 Hr Raw Data'!Q63=""),(P67-S$6)/(P$11-S$6)*100,"")</f>
        <v>#DIV/0!</v>
      </c>
      <c r="T67" s="144" t="e">
        <f ca="1">IF(AND('2 - 4 Hr Raw Data'!Q63="",'3 - 24 Hr Raw Data'!Q63=""),(Q67/Q$11)*100,"")</f>
        <v>#DIV/0!</v>
      </c>
      <c r="U67" s="294" t="e">
        <f ca="1">IF(R67&lt;20,"% RNC less than 20 %",IF(AND('2 - 4 Hr Raw Data'!Q63&lt;&gt;"",'3 - 24 Hr Raw Data'!Q63=""),"4 Hour: "&amp;'2 - 4 Hr Raw Data'!Q63,IF(AND('2 - 4 Hr Raw Data'!Q63="",'3 - 24 Hr Raw Data'!Q63&lt;&gt;""),"24 Hour: "&amp;'3 - 24 Hr Raw Data'!Q63,IF(AND('2 - 4 Hr Raw Data'!Q63="",'3 - 24 Hr Raw Data'!Q63=""),"","4 Hour: "&amp;'2 - 4 Hr Raw Data'!Q63&amp;"; 24 Hour: "&amp;'3 - 24 Hr Raw Data'!Q63))))</f>
        <v>#DIV/0!</v>
      </c>
      <c r="V67" s="16" t="b">
        <f t="shared" ca="1" si="0"/>
        <v>0</v>
      </c>
    </row>
    <row r="68" spans="1:22" ht="14" x14ac:dyDescent="0.15">
      <c r="A68" s="343" t="str">
        <f>IF('3 - 24 Hr Raw Data'!O64="","",'3 - 24 Hr Raw Data'!O64)</f>
        <v/>
      </c>
      <c r="B68" s="238" t="str">
        <f>IF(A68="","",'4 - 4 Hr Calc Data'!B68)</f>
        <v/>
      </c>
      <c r="C68" s="290" t="str">
        <f>IF(A68="","",'3 - 24 Hr Raw Data'!P64)</f>
        <v/>
      </c>
      <c r="D68" s="142">
        <f>IF(AND('2 - 4 Hr Raw Data'!Q64="",'3 - 24 Hr Raw Data'!Q64=""),'3 - 24 Hr Raw Data'!B64,"")</f>
        <v>0</v>
      </c>
      <c r="E68" s="128">
        <f>IF(AND('2 - 4 Hr Raw Data'!Q64="",'3 - 24 Hr Raw Data'!Q64=""),'3 - 24 Hr Raw Data'!I64,"")</f>
        <v>0</v>
      </c>
      <c r="F68" s="126">
        <f>IF(AND('2 - 4 Hr Raw Data'!Q64="",'3 - 24 Hr Raw Data'!Q64=""),'3 - 24 Hr Raw Data'!J64,"")</f>
        <v>0</v>
      </c>
      <c r="G68" s="126">
        <f>IF(AND('2 - 4 Hr Raw Data'!Q64="",'3 - 24 Hr Raw Data'!Q64=""),'3 - 24 Hr Raw Data'!K64,"")</f>
        <v>0</v>
      </c>
      <c r="H68" s="129">
        <f>IF(AND('2 - 4 Hr Raw Data'!Q64="",'3 - 24 Hr Raw Data'!Q64=""),'3 - 24 Hr Raw Data'!L64,"")</f>
        <v>0</v>
      </c>
      <c r="I68" s="370">
        <f>IF(AND('2 - 4 Hr Raw Data'!Q64="",'3 - 24 Hr Raw Data'!Q64=""),'3 - 24 Hr Raw Data'!M64,"")</f>
        <v>0</v>
      </c>
      <c r="J68" s="225" t="e">
        <f>IF(AND('2 - 4 Hr Raw Data'!Q64="",'3 - 24 Hr Raw Data'!Q64=""),(F68/(E68))*100,"")</f>
        <v>#DIV/0!</v>
      </c>
      <c r="K68" s="127" t="e">
        <f ca="1">IF(AND('2 - 4 Hr Raw Data'!Q64="",'3 - 24 Hr Raw Data'!Q64=""),J68/$J$11,"")</f>
        <v>#DIV/0!</v>
      </c>
      <c r="L68" s="223" t="e">
        <f>IF(AND('2 - 4 Hr Raw Data'!Q64="",'3 - 24 Hr Raw Data'!Q64=""),(G68/(E68))*100,"")</f>
        <v>#DIV/0!</v>
      </c>
      <c r="M68" s="127" t="e">
        <f ca="1">IF(AND('2 - 4 Hr Raw Data'!Q64="",'3 - 24 Hr Raw Data'!Q64=""),L68/$L$11,"")</f>
        <v>#DIV/0!</v>
      </c>
      <c r="N68" s="225" t="e">
        <f ca="1">IF(AND('2 - 4 Hr Raw Data'!Q64="",'3 - 24 Hr Raw Data'!Q64=""),H68/$H$11,"")</f>
        <v>#REF!</v>
      </c>
      <c r="O68" s="127" t="e">
        <f ca="1">IF(AND('2 - 4 Hr Raw Data'!Q64="",'3 - 24 Hr Raw Data'!Q64=""),I68/$I$11,"")</f>
        <v>#REF!</v>
      </c>
      <c r="P68" s="128" t="e">
        <f>IF(AND('2 - 4 Hr Raw Data'!Q64="",'3 - 24 Hr Raw Data'!Q64=""),(E68/D68)*($S$4/1.042)*2,"")</f>
        <v>#DIV/0!</v>
      </c>
      <c r="Q68" s="127" t="e">
        <f>IF(AND('2 - 4 Hr Raw Data'!Q64="",'3 - 24 Hr Raw Data'!Q64=""),LOG(P68/S$6,2),"")</f>
        <v>#DIV/0!</v>
      </c>
      <c r="R68" s="129" t="e">
        <f ca="1">IF(AND('2 - 4 Hr Raw Data'!Q64="",'3 - 24 Hr Raw Data'!Q64=""),(P68/P$11)*100,"")</f>
        <v>#DIV/0!</v>
      </c>
      <c r="S68" s="129" t="e">
        <f ca="1">IF(AND('2 - 4 Hr Raw Data'!Q64="",'3 - 24 Hr Raw Data'!Q64=""),(P68-S$6)/(P$11-S$6)*100,"")</f>
        <v>#DIV/0!</v>
      </c>
      <c r="T68" s="144" t="e">
        <f ca="1">IF(AND('2 - 4 Hr Raw Data'!Q64="",'3 - 24 Hr Raw Data'!Q64=""),(Q68/Q$11)*100,"")</f>
        <v>#DIV/0!</v>
      </c>
      <c r="U68" s="294" t="e">
        <f ca="1">IF(R68&lt;20,"% RNC less than 20 %",IF(AND('2 - 4 Hr Raw Data'!Q64&lt;&gt;"",'3 - 24 Hr Raw Data'!Q64=""),"4 Hour: "&amp;'2 - 4 Hr Raw Data'!Q64,IF(AND('2 - 4 Hr Raw Data'!Q64="",'3 - 24 Hr Raw Data'!Q64&lt;&gt;""),"24 Hour: "&amp;'3 - 24 Hr Raw Data'!Q64,IF(AND('2 - 4 Hr Raw Data'!Q64="",'3 - 24 Hr Raw Data'!Q64=""),"","4 Hour: "&amp;'2 - 4 Hr Raw Data'!Q64&amp;"; 24 Hour: "&amp;'3 - 24 Hr Raw Data'!Q64))))</f>
        <v>#DIV/0!</v>
      </c>
      <c r="V68" s="16" t="b">
        <f t="shared" ca="1" si="0"/>
        <v>0</v>
      </c>
    </row>
    <row r="69" spans="1:22" ht="14" x14ac:dyDescent="0.15">
      <c r="A69" s="343" t="str">
        <f>IF('3 - 24 Hr Raw Data'!O65="","",'3 - 24 Hr Raw Data'!O65)</f>
        <v/>
      </c>
      <c r="B69" s="238" t="str">
        <f>IF(A69="","",'4 - 4 Hr Calc Data'!B69)</f>
        <v/>
      </c>
      <c r="C69" s="290" t="str">
        <f>IF(A69="","",'3 - 24 Hr Raw Data'!P65)</f>
        <v/>
      </c>
      <c r="D69" s="142">
        <f>IF(AND('2 - 4 Hr Raw Data'!Q65="",'3 - 24 Hr Raw Data'!Q65=""),'3 - 24 Hr Raw Data'!B65,"")</f>
        <v>0</v>
      </c>
      <c r="E69" s="128">
        <f>IF(AND('2 - 4 Hr Raw Data'!Q65="",'3 - 24 Hr Raw Data'!Q65=""),'3 - 24 Hr Raw Data'!I65,"")</f>
        <v>0</v>
      </c>
      <c r="F69" s="126">
        <f>IF(AND('2 - 4 Hr Raw Data'!Q65="",'3 - 24 Hr Raw Data'!Q65=""),'3 - 24 Hr Raw Data'!J65,"")</f>
        <v>0</v>
      </c>
      <c r="G69" s="126">
        <f>IF(AND('2 - 4 Hr Raw Data'!Q65="",'3 - 24 Hr Raw Data'!Q65=""),'3 - 24 Hr Raw Data'!K65,"")</f>
        <v>0</v>
      </c>
      <c r="H69" s="129">
        <f>IF(AND('2 - 4 Hr Raw Data'!Q65="",'3 - 24 Hr Raw Data'!Q65=""),'3 - 24 Hr Raw Data'!L65,"")</f>
        <v>0</v>
      </c>
      <c r="I69" s="370">
        <f>IF(AND('2 - 4 Hr Raw Data'!Q65="",'3 - 24 Hr Raw Data'!Q65=""),'3 - 24 Hr Raw Data'!M65,"")</f>
        <v>0</v>
      </c>
      <c r="J69" s="225" t="e">
        <f>IF(AND('2 - 4 Hr Raw Data'!Q65="",'3 - 24 Hr Raw Data'!Q65=""),(F69/(E69))*100,"")</f>
        <v>#DIV/0!</v>
      </c>
      <c r="K69" s="127" t="e">
        <f ca="1">IF(AND('2 - 4 Hr Raw Data'!Q65="",'3 - 24 Hr Raw Data'!Q65=""),J69/$J$11,"")</f>
        <v>#DIV/0!</v>
      </c>
      <c r="L69" s="223" t="e">
        <f>IF(AND('2 - 4 Hr Raw Data'!Q65="",'3 - 24 Hr Raw Data'!Q65=""),(G69/(E69))*100,"")</f>
        <v>#DIV/0!</v>
      </c>
      <c r="M69" s="127" t="e">
        <f ca="1">IF(AND('2 - 4 Hr Raw Data'!Q65="",'3 - 24 Hr Raw Data'!Q65=""),L69/$L$11,"")</f>
        <v>#DIV/0!</v>
      </c>
      <c r="N69" s="225" t="e">
        <f ca="1">IF(AND('2 - 4 Hr Raw Data'!Q65="",'3 - 24 Hr Raw Data'!Q65=""),H69/$H$11,"")</f>
        <v>#REF!</v>
      </c>
      <c r="O69" s="127" t="e">
        <f ca="1">IF(AND('2 - 4 Hr Raw Data'!Q65="",'3 - 24 Hr Raw Data'!Q65=""),I69/$I$11,"")</f>
        <v>#REF!</v>
      </c>
      <c r="P69" s="128" t="e">
        <f>IF(AND('2 - 4 Hr Raw Data'!Q65="",'3 - 24 Hr Raw Data'!Q65=""),(E69/D69)*($S$4/1.042)*2,"")</f>
        <v>#DIV/0!</v>
      </c>
      <c r="Q69" s="127" t="e">
        <f>IF(AND('2 - 4 Hr Raw Data'!Q65="",'3 - 24 Hr Raw Data'!Q65=""),LOG(P69/S$6,2),"")</f>
        <v>#DIV/0!</v>
      </c>
      <c r="R69" s="129" t="e">
        <f ca="1">IF(AND('2 - 4 Hr Raw Data'!Q65="",'3 - 24 Hr Raw Data'!Q65=""),(P69/P$11)*100,"")</f>
        <v>#DIV/0!</v>
      </c>
      <c r="S69" s="129" t="e">
        <f ca="1">IF(AND('2 - 4 Hr Raw Data'!Q65="",'3 - 24 Hr Raw Data'!Q65=""),(P69-S$6)/(P$11-S$6)*100,"")</f>
        <v>#DIV/0!</v>
      </c>
      <c r="T69" s="144" t="e">
        <f ca="1">IF(AND('2 - 4 Hr Raw Data'!Q65="",'3 - 24 Hr Raw Data'!Q65=""),(Q69/Q$11)*100,"")</f>
        <v>#DIV/0!</v>
      </c>
      <c r="U69" s="294" t="e">
        <f ca="1">IF(R69&lt;20,"% RNC less than 20 %",IF(AND('2 - 4 Hr Raw Data'!Q65&lt;&gt;"",'3 - 24 Hr Raw Data'!Q65=""),"4 Hour: "&amp;'2 - 4 Hr Raw Data'!Q65,IF(AND('2 - 4 Hr Raw Data'!Q65="",'3 - 24 Hr Raw Data'!Q65&lt;&gt;""),"24 Hour: "&amp;'3 - 24 Hr Raw Data'!Q65,IF(AND('2 - 4 Hr Raw Data'!Q65="",'3 - 24 Hr Raw Data'!Q65=""),"","4 Hour: "&amp;'2 - 4 Hr Raw Data'!Q65&amp;"; 24 Hour: "&amp;'3 - 24 Hr Raw Data'!Q65))))</f>
        <v>#DIV/0!</v>
      </c>
      <c r="V69" s="16" t="b">
        <f t="shared" ca="1" si="0"/>
        <v>0</v>
      </c>
    </row>
    <row r="70" spans="1:22" ht="14" x14ac:dyDescent="0.15">
      <c r="A70" s="343" t="str">
        <f>IF('3 - 24 Hr Raw Data'!O66="","",'3 - 24 Hr Raw Data'!O66)</f>
        <v/>
      </c>
      <c r="B70" s="238" t="str">
        <f>IF(A70="","",'4 - 4 Hr Calc Data'!B70)</f>
        <v/>
      </c>
      <c r="C70" s="290" t="str">
        <f>IF(A70="","",'3 - 24 Hr Raw Data'!P66)</f>
        <v/>
      </c>
      <c r="D70" s="142">
        <f>IF(AND('2 - 4 Hr Raw Data'!Q66="",'3 - 24 Hr Raw Data'!Q66=""),'3 - 24 Hr Raw Data'!B66,"")</f>
        <v>0</v>
      </c>
      <c r="E70" s="128">
        <f>IF(AND('2 - 4 Hr Raw Data'!Q66="",'3 - 24 Hr Raw Data'!Q66=""),'3 - 24 Hr Raw Data'!I66,"")</f>
        <v>0</v>
      </c>
      <c r="F70" s="126">
        <f>IF(AND('2 - 4 Hr Raw Data'!Q66="",'3 - 24 Hr Raw Data'!Q66=""),'3 - 24 Hr Raw Data'!J66,"")</f>
        <v>0</v>
      </c>
      <c r="G70" s="126">
        <f>IF(AND('2 - 4 Hr Raw Data'!Q66="",'3 - 24 Hr Raw Data'!Q66=""),'3 - 24 Hr Raw Data'!K66,"")</f>
        <v>0</v>
      </c>
      <c r="H70" s="129">
        <f>IF(AND('2 - 4 Hr Raw Data'!Q66="",'3 - 24 Hr Raw Data'!Q66=""),'3 - 24 Hr Raw Data'!L66,"")</f>
        <v>0</v>
      </c>
      <c r="I70" s="370">
        <f>IF(AND('2 - 4 Hr Raw Data'!Q66="",'3 - 24 Hr Raw Data'!Q66=""),'3 - 24 Hr Raw Data'!M66,"")</f>
        <v>0</v>
      </c>
      <c r="J70" s="225" t="e">
        <f>IF(AND('2 - 4 Hr Raw Data'!Q66="",'3 - 24 Hr Raw Data'!Q66=""),(F70/(E70))*100,"")</f>
        <v>#DIV/0!</v>
      </c>
      <c r="K70" s="127" t="e">
        <f ca="1">IF(AND('2 - 4 Hr Raw Data'!Q66="",'3 - 24 Hr Raw Data'!Q66=""),J70/$J$11,"")</f>
        <v>#DIV/0!</v>
      </c>
      <c r="L70" s="223" t="e">
        <f>IF(AND('2 - 4 Hr Raw Data'!Q66="",'3 - 24 Hr Raw Data'!Q66=""),(G70/(E70))*100,"")</f>
        <v>#DIV/0!</v>
      </c>
      <c r="M70" s="127" t="e">
        <f ca="1">IF(AND('2 - 4 Hr Raw Data'!Q66="",'3 - 24 Hr Raw Data'!Q66=""),L70/$L$11,"")</f>
        <v>#DIV/0!</v>
      </c>
      <c r="N70" s="225" t="e">
        <f ca="1">IF(AND('2 - 4 Hr Raw Data'!Q66="",'3 - 24 Hr Raw Data'!Q66=""),H70/$H$11,"")</f>
        <v>#REF!</v>
      </c>
      <c r="O70" s="127" t="e">
        <f ca="1">IF(AND('2 - 4 Hr Raw Data'!Q66="",'3 - 24 Hr Raw Data'!Q66=""),I70/$I$11,"")</f>
        <v>#REF!</v>
      </c>
      <c r="P70" s="128" t="e">
        <f>IF(AND('2 - 4 Hr Raw Data'!Q66="",'3 - 24 Hr Raw Data'!Q66=""),(E70/D70)*($S$4/1.042)*2,"")</f>
        <v>#DIV/0!</v>
      </c>
      <c r="Q70" s="127" t="e">
        <f>IF(AND('2 - 4 Hr Raw Data'!Q66="",'3 - 24 Hr Raw Data'!Q66=""),LOG(P70/S$6,2),"")</f>
        <v>#DIV/0!</v>
      </c>
      <c r="R70" s="129" t="e">
        <f ca="1">IF(AND('2 - 4 Hr Raw Data'!Q66="",'3 - 24 Hr Raw Data'!Q66=""),(P70/P$11)*100,"")</f>
        <v>#DIV/0!</v>
      </c>
      <c r="S70" s="129" t="e">
        <f ca="1">IF(AND('2 - 4 Hr Raw Data'!Q66="",'3 - 24 Hr Raw Data'!Q66=""),(P70-S$6)/(P$11-S$6)*100,"")</f>
        <v>#DIV/0!</v>
      </c>
      <c r="T70" s="144" t="e">
        <f ca="1">IF(AND('2 - 4 Hr Raw Data'!Q66="",'3 - 24 Hr Raw Data'!Q66=""),(Q70/Q$11)*100,"")</f>
        <v>#DIV/0!</v>
      </c>
      <c r="U70" s="294" t="e">
        <f ca="1">IF(R70&lt;20,"% RNC less than 20 %",IF(AND('2 - 4 Hr Raw Data'!Q66&lt;&gt;"",'3 - 24 Hr Raw Data'!Q66=""),"4 Hour: "&amp;'2 - 4 Hr Raw Data'!Q66,IF(AND('2 - 4 Hr Raw Data'!Q66="",'3 - 24 Hr Raw Data'!Q66&lt;&gt;""),"24 Hour: "&amp;'3 - 24 Hr Raw Data'!Q66,IF(AND('2 - 4 Hr Raw Data'!Q66="",'3 - 24 Hr Raw Data'!Q66=""),"","4 Hour: "&amp;'2 - 4 Hr Raw Data'!Q66&amp;"; 24 Hour: "&amp;'3 - 24 Hr Raw Data'!Q66))))</f>
        <v>#DIV/0!</v>
      </c>
      <c r="V70" s="16" t="b">
        <f t="shared" ca="1" si="0"/>
        <v>0</v>
      </c>
    </row>
    <row r="71" spans="1:22" ht="14" x14ac:dyDescent="0.15">
      <c r="A71" s="343" t="str">
        <f>IF('3 - 24 Hr Raw Data'!O67="","",'3 - 24 Hr Raw Data'!O67)</f>
        <v/>
      </c>
      <c r="B71" s="238" t="str">
        <f>IF(A71="","",'4 - 4 Hr Calc Data'!B71)</f>
        <v/>
      </c>
      <c r="C71" s="290" t="str">
        <f>IF(A71="","",'3 - 24 Hr Raw Data'!P67)</f>
        <v/>
      </c>
      <c r="D71" s="142">
        <f>IF(AND('2 - 4 Hr Raw Data'!Q67="",'3 - 24 Hr Raw Data'!Q67=""),'3 - 24 Hr Raw Data'!B67,"")</f>
        <v>0</v>
      </c>
      <c r="E71" s="128">
        <f>IF(AND('2 - 4 Hr Raw Data'!Q67="",'3 - 24 Hr Raw Data'!Q67=""),'3 - 24 Hr Raw Data'!I67,"")</f>
        <v>0</v>
      </c>
      <c r="F71" s="126">
        <f>IF(AND('2 - 4 Hr Raw Data'!Q67="",'3 - 24 Hr Raw Data'!Q67=""),'3 - 24 Hr Raw Data'!J67,"")</f>
        <v>0</v>
      </c>
      <c r="G71" s="126">
        <f>IF(AND('2 - 4 Hr Raw Data'!Q67="",'3 - 24 Hr Raw Data'!Q67=""),'3 - 24 Hr Raw Data'!K67,"")</f>
        <v>0</v>
      </c>
      <c r="H71" s="129">
        <f>IF(AND('2 - 4 Hr Raw Data'!Q67="",'3 - 24 Hr Raw Data'!Q67=""),'3 - 24 Hr Raw Data'!L67,"")</f>
        <v>0</v>
      </c>
      <c r="I71" s="370">
        <f>IF(AND('2 - 4 Hr Raw Data'!Q67="",'3 - 24 Hr Raw Data'!Q67=""),'3 - 24 Hr Raw Data'!M67,"")</f>
        <v>0</v>
      </c>
      <c r="J71" s="225" t="e">
        <f>IF(AND('2 - 4 Hr Raw Data'!Q67="",'3 - 24 Hr Raw Data'!Q67=""),(F71/(E71))*100,"")</f>
        <v>#DIV/0!</v>
      </c>
      <c r="K71" s="127" t="e">
        <f ca="1">IF(AND('2 - 4 Hr Raw Data'!Q67="",'3 - 24 Hr Raw Data'!Q67=""),J71/$J$11,"")</f>
        <v>#DIV/0!</v>
      </c>
      <c r="L71" s="223" t="e">
        <f>IF(AND('2 - 4 Hr Raw Data'!Q67="",'3 - 24 Hr Raw Data'!Q67=""),(G71/(E71))*100,"")</f>
        <v>#DIV/0!</v>
      </c>
      <c r="M71" s="127" t="e">
        <f ca="1">IF(AND('2 - 4 Hr Raw Data'!Q67="",'3 - 24 Hr Raw Data'!Q67=""),L71/$L$11,"")</f>
        <v>#DIV/0!</v>
      </c>
      <c r="N71" s="225" t="e">
        <f ca="1">IF(AND('2 - 4 Hr Raw Data'!Q67="",'3 - 24 Hr Raw Data'!Q67=""),H71/$H$11,"")</f>
        <v>#REF!</v>
      </c>
      <c r="O71" s="127" t="e">
        <f ca="1">IF(AND('2 - 4 Hr Raw Data'!Q67="",'3 - 24 Hr Raw Data'!Q67=""),I71/$I$11,"")</f>
        <v>#REF!</v>
      </c>
      <c r="P71" s="128" t="e">
        <f>IF(AND('2 - 4 Hr Raw Data'!Q67="",'3 - 24 Hr Raw Data'!Q67=""),(E71/D71)*($S$4/1.042)*2,"")</f>
        <v>#DIV/0!</v>
      </c>
      <c r="Q71" s="127" t="e">
        <f>IF(AND('2 - 4 Hr Raw Data'!Q67="",'3 - 24 Hr Raw Data'!Q67=""),LOG(P71/S$6,2),"")</f>
        <v>#DIV/0!</v>
      </c>
      <c r="R71" s="129" t="e">
        <f ca="1">IF(AND('2 - 4 Hr Raw Data'!Q67="",'3 - 24 Hr Raw Data'!Q67=""),(P71/P$11)*100,"")</f>
        <v>#DIV/0!</v>
      </c>
      <c r="S71" s="129" t="e">
        <f ca="1">IF(AND('2 - 4 Hr Raw Data'!Q67="",'3 - 24 Hr Raw Data'!Q67=""),(P71-S$6)/(P$11-S$6)*100,"")</f>
        <v>#DIV/0!</v>
      </c>
      <c r="T71" s="144" t="e">
        <f ca="1">IF(AND('2 - 4 Hr Raw Data'!Q67="",'3 - 24 Hr Raw Data'!Q67=""),(Q71/Q$11)*100,"")</f>
        <v>#DIV/0!</v>
      </c>
      <c r="U71" s="294" t="e">
        <f ca="1">IF(R71&lt;20,"% RNC less than 20 %",IF(AND('2 - 4 Hr Raw Data'!Q67&lt;&gt;"",'3 - 24 Hr Raw Data'!Q67=""),"4 Hour: "&amp;'2 - 4 Hr Raw Data'!Q67,IF(AND('2 - 4 Hr Raw Data'!Q67="",'3 - 24 Hr Raw Data'!Q67&lt;&gt;""),"24 Hour: "&amp;'3 - 24 Hr Raw Data'!Q67,IF(AND('2 - 4 Hr Raw Data'!Q67="",'3 - 24 Hr Raw Data'!Q67=""),"","4 Hour: "&amp;'2 - 4 Hr Raw Data'!Q67&amp;"; 24 Hour: "&amp;'3 - 24 Hr Raw Data'!Q67))))</f>
        <v>#DIV/0!</v>
      </c>
      <c r="V71" s="16" t="b">
        <f t="shared" ca="1" si="0"/>
        <v>0</v>
      </c>
    </row>
    <row r="72" spans="1:22" ht="14" x14ac:dyDescent="0.15">
      <c r="A72" s="343" t="str">
        <f>IF('3 - 24 Hr Raw Data'!O68="","",'3 - 24 Hr Raw Data'!O68)</f>
        <v/>
      </c>
      <c r="B72" s="238" t="str">
        <f>IF(A72="","",'4 - 4 Hr Calc Data'!B72)</f>
        <v/>
      </c>
      <c r="C72" s="290" t="str">
        <f>IF(A72="","",'3 - 24 Hr Raw Data'!P68)</f>
        <v/>
      </c>
      <c r="D72" s="142">
        <f>IF(AND('2 - 4 Hr Raw Data'!Q68="",'3 - 24 Hr Raw Data'!Q68=""),'3 - 24 Hr Raw Data'!B68,"")</f>
        <v>0</v>
      </c>
      <c r="E72" s="128">
        <f>IF(AND('2 - 4 Hr Raw Data'!Q68="",'3 - 24 Hr Raw Data'!Q68=""),'3 - 24 Hr Raw Data'!I68,"")</f>
        <v>0</v>
      </c>
      <c r="F72" s="126">
        <f>IF(AND('2 - 4 Hr Raw Data'!Q68="",'3 - 24 Hr Raw Data'!Q68=""),'3 - 24 Hr Raw Data'!J68,"")</f>
        <v>0</v>
      </c>
      <c r="G72" s="126">
        <f>IF(AND('2 - 4 Hr Raw Data'!Q68="",'3 - 24 Hr Raw Data'!Q68=""),'3 - 24 Hr Raw Data'!K68,"")</f>
        <v>0</v>
      </c>
      <c r="H72" s="129">
        <f>IF(AND('2 - 4 Hr Raw Data'!Q68="",'3 - 24 Hr Raw Data'!Q68=""),'3 - 24 Hr Raw Data'!L68,"")</f>
        <v>0</v>
      </c>
      <c r="I72" s="370">
        <f>IF(AND('2 - 4 Hr Raw Data'!Q68="",'3 - 24 Hr Raw Data'!Q68=""),'3 - 24 Hr Raw Data'!M68,"")</f>
        <v>0</v>
      </c>
      <c r="J72" s="225" t="e">
        <f>IF(AND('2 - 4 Hr Raw Data'!Q68="",'3 - 24 Hr Raw Data'!Q68=""),(F72/(E72))*100,"")</f>
        <v>#DIV/0!</v>
      </c>
      <c r="K72" s="127" t="e">
        <f ca="1">IF(AND('2 - 4 Hr Raw Data'!Q68="",'3 - 24 Hr Raw Data'!Q68=""),J72/$J$11,"")</f>
        <v>#DIV/0!</v>
      </c>
      <c r="L72" s="223" t="e">
        <f>IF(AND('2 - 4 Hr Raw Data'!Q68="",'3 - 24 Hr Raw Data'!Q68=""),(G72/(E72))*100,"")</f>
        <v>#DIV/0!</v>
      </c>
      <c r="M72" s="127" t="e">
        <f ca="1">IF(AND('2 - 4 Hr Raw Data'!Q68="",'3 - 24 Hr Raw Data'!Q68=""),L72/$L$11,"")</f>
        <v>#DIV/0!</v>
      </c>
      <c r="N72" s="225" t="e">
        <f ca="1">IF(AND('2 - 4 Hr Raw Data'!Q68="",'3 - 24 Hr Raw Data'!Q68=""),H72/$H$11,"")</f>
        <v>#REF!</v>
      </c>
      <c r="O72" s="127" t="e">
        <f ca="1">IF(AND('2 - 4 Hr Raw Data'!Q68="",'3 - 24 Hr Raw Data'!Q68=""),I72/$I$11,"")</f>
        <v>#REF!</v>
      </c>
      <c r="P72" s="128" t="e">
        <f>IF(AND('2 - 4 Hr Raw Data'!Q68="",'3 - 24 Hr Raw Data'!Q68=""),(E72/D72)*($S$4/1.042)*2,"")</f>
        <v>#DIV/0!</v>
      </c>
      <c r="Q72" s="127" t="e">
        <f>IF(AND('2 - 4 Hr Raw Data'!Q68="",'3 - 24 Hr Raw Data'!Q68=""),LOG(P72/S$6,2),"")</f>
        <v>#DIV/0!</v>
      </c>
      <c r="R72" s="129" t="e">
        <f ca="1">IF(AND('2 - 4 Hr Raw Data'!Q68="",'3 - 24 Hr Raw Data'!Q68=""),(P72/P$11)*100,"")</f>
        <v>#DIV/0!</v>
      </c>
      <c r="S72" s="129" t="e">
        <f ca="1">IF(AND('2 - 4 Hr Raw Data'!Q68="",'3 - 24 Hr Raw Data'!Q68=""),(P72-S$6)/(P$11-S$6)*100,"")</f>
        <v>#DIV/0!</v>
      </c>
      <c r="T72" s="144" t="e">
        <f ca="1">IF(AND('2 - 4 Hr Raw Data'!Q68="",'3 - 24 Hr Raw Data'!Q68=""),(Q72/Q$11)*100,"")</f>
        <v>#DIV/0!</v>
      </c>
      <c r="U72" s="294" t="e">
        <f ca="1">IF(R72&lt;20,"% RNC less than 20 %",IF(AND('2 - 4 Hr Raw Data'!Q68&lt;&gt;"",'3 - 24 Hr Raw Data'!Q68=""),"4 Hour: "&amp;'2 - 4 Hr Raw Data'!Q68,IF(AND('2 - 4 Hr Raw Data'!Q68="",'3 - 24 Hr Raw Data'!Q68&lt;&gt;""),"24 Hour: "&amp;'3 - 24 Hr Raw Data'!Q68,IF(AND('2 - 4 Hr Raw Data'!Q68="",'3 - 24 Hr Raw Data'!Q68=""),"","4 Hour: "&amp;'2 - 4 Hr Raw Data'!Q68&amp;"; 24 Hour: "&amp;'3 - 24 Hr Raw Data'!Q68))))</f>
        <v>#DIV/0!</v>
      </c>
      <c r="V72" s="16" t="b">
        <f t="shared" ca="1" si="0"/>
        <v>0</v>
      </c>
    </row>
    <row r="73" spans="1:22" ht="14" x14ac:dyDescent="0.15">
      <c r="A73" s="343" t="str">
        <f>IF('3 - 24 Hr Raw Data'!O69="","",'3 - 24 Hr Raw Data'!O69)</f>
        <v/>
      </c>
      <c r="B73" s="238" t="str">
        <f>IF(A73="","",'4 - 4 Hr Calc Data'!B73)</f>
        <v/>
      </c>
      <c r="C73" s="290" t="str">
        <f>IF(A73="","",'3 - 24 Hr Raw Data'!P69)</f>
        <v/>
      </c>
      <c r="D73" s="142">
        <f>IF(AND('2 - 4 Hr Raw Data'!Q69="",'3 - 24 Hr Raw Data'!Q69=""),'3 - 24 Hr Raw Data'!B69,"")</f>
        <v>0</v>
      </c>
      <c r="E73" s="128">
        <f>IF(AND('2 - 4 Hr Raw Data'!Q69="",'3 - 24 Hr Raw Data'!Q69=""),'3 - 24 Hr Raw Data'!I69,"")</f>
        <v>0</v>
      </c>
      <c r="F73" s="126">
        <f>IF(AND('2 - 4 Hr Raw Data'!Q69="",'3 - 24 Hr Raw Data'!Q69=""),'3 - 24 Hr Raw Data'!J69,"")</f>
        <v>0</v>
      </c>
      <c r="G73" s="126">
        <f>IF(AND('2 - 4 Hr Raw Data'!Q69="",'3 - 24 Hr Raw Data'!Q69=""),'3 - 24 Hr Raw Data'!K69,"")</f>
        <v>0</v>
      </c>
      <c r="H73" s="129">
        <f>IF(AND('2 - 4 Hr Raw Data'!Q69="",'3 - 24 Hr Raw Data'!Q69=""),'3 - 24 Hr Raw Data'!L69,"")</f>
        <v>0</v>
      </c>
      <c r="I73" s="370">
        <f>IF(AND('2 - 4 Hr Raw Data'!Q69="",'3 - 24 Hr Raw Data'!Q69=""),'3 - 24 Hr Raw Data'!M69,"")</f>
        <v>0</v>
      </c>
      <c r="J73" s="225" t="e">
        <f>IF(AND('2 - 4 Hr Raw Data'!Q69="",'3 - 24 Hr Raw Data'!Q69=""),(F73/(E73))*100,"")</f>
        <v>#DIV/0!</v>
      </c>
      <c r="K73" s="127" t="e">
        <f ca="1">IF(AND('2 - 4 Hr Raw Data'!Q69="",'3 - 24 Hr Raw Data'!Q69=""),J73/$J$11,"")</f>
        <v>#DIV/0!</v>
      </c>
      <c r="L73" s="223" t="e">
        <f>IF(AND('2 - 4 Hr Raw Data'!Q69="",'3 - 24 Hr Raw Data'!Q69=""),(G73/(E73))*100,"")</f>
        <v>#DIV/0!</v>
      </c>
      <c r="M73" s="127" t="e">
        <f ca="1">IF(AND('2 - 4 Hr Raw Data'!Q69="",'3 - 24 Hr Raw Data'!Q69=""),L73/$L$11,"")</f>
        <v>#DIV/0!</v>
      </c>
      <c r="N73" s="225" t="e">
        <f ca="1">IF(AND('2 - 4 Hr Raw Data'!Q69="",'3 - 24 Hr Raw Data'!Q69=""),H73/$H$11,"")</f>
        <v>#REF!</v>
      </c>
      <c r="O73" s="127" t="e">
        <f ca="1">IF(AND('2 - 4 Hr Raw Data'!Q69="",'3 - 24 Hr Raw Data'!Q69=""),I73/$I$11,"")</f>
        <v>#REF!</v>
      </c>
      <c r="P73" s="128" t="e">
        <f>IF(AND('2 - 4 Hr Raw Data'!Q69="",'3 - 24 Hr Raw Data'!Q69=""),(E73/D73)*($S$4/1.042)*2,"")</f>
        <v>#DIV/0!</v>
      </c>
      <c r="Q73" s="127" t="e">
        <f>IF(AND('2 - 4 Hr Raw Data'!Q69="",'3 - 24 Hr Raw Data'!Q69=""),LOG(P73/S$6,2),"")</f>
        <v>#DIV/0!</v>
      </c>
      <c r="R73" s="129" t="e">
        <f ca="1">IF(AND('2 - 4 Hr Raw Data'!Q69="",'3 - 24 Hr Raw Data'!Q69=""),(P73/P$11)*100,"")</f>
        <v>#DIV/0!</v>
      </c>
      <c r="S73" s="129" t="e">
        <f ca="1">IF(AND('2 - 4 Hr Raw Data'!Q69="",'3 - 24 Hr Raw Data'!Q69=""),(P73-S$6)/(P$11-S$6)*100,"")</f>
        <v>#DIV/0!</v>
      </c>
      <c r="T73" s="144" t="e">
        <f ca="1">IF(AND('2 - 4 Hr Raw Data'!Q69="",'3 - 24 Hr Raw Data'!Q69=""),(Q73/Q$11)*100,"")</f>
        <v>#DIV/0!</v>
      </c>
      <c r="U73" s="294" t="e">
        <f ca="1">IF(R73&lt;20,"% RNC less than 20 %",IF(AND('2 - 4 Hr Raw Data'!Q69&lt;&gt;"",'3 - 24 Hr Raw Data'!Q69=""),"4 Hour: "&amp;'2 - 4 Hr Raw Data'!Q69,IF(AND('2 - 4 Hr Raw Data'!Q69="",'3 - 24 Hr Raw Data'!Q69&lt;&gt;""),"24 Hour: "&amp;'3 - 24 Hr Raw Data'!Q69,IF(AND('2 - 4 Hr Raw Data'!Q69="",'3 - 24 Hr Raw Data'!Q69=""),"","4 Hour: "&amp;'2 - 4 Hr Raw Data'!Q69&amp;"; 24 Hour: "&amp;'3 - 24 Hr Raw Data'!Q69))))</f>
        <v>#DIV/0!</v>
      </c>
      <c r="V73" s="16" t="b">
        <f t="shared" ca="1" si="0"/>
        <v>0</v>
      </c>
    </row>
    <row r="74" spans="1:22" ht="14" x14ac:dyDescent="0.15">
      <c r="A74" s="343" t="str">
        <f>IF('3 - 24 Hr Raw Data'!O70="","",'3 - 24 Hr Raw Data'!O70)</f>
        <v/>
      </c>
      <c r="B74" s="238" t="str">
        <f>IF(A74="","",'4 - 4 Hr Calc Data'!B74)</f>
        <v/>
      </c>
      <c r="C74" s="290" t="str">
        <f>IF(A74="","",'3 - 24 Hr Raw Data'!P70)</f>
        <v/>
      </c>
      <c r="D74" s="142">
        <f>IF(AND('2 - 4 Hr Raw Data'!Q70="",'3 - 24 Hr Raw Data'!Q70=""),'3 - 24 Hr Raw Data'!B70,"")</f>
        <v>0</v>
      </c>
      <c r="E74" s="128">
        <f>IF(AND('2 - 4 Hr Raw Data'!Q70="",'3 - 24 Hr Raw Data'!Q70=""),'3 - 24 Hr Raw Data'!I70,"")</f>
        <v>0</v>
      </c>
      <c r="F74" s="126">
        <f>IF(AND('2 - 4 Hr Raw Data'!Q70="",'3 - 24 Hr Raw Data'!Q70=""),'3 - 24 Hr Raw Data'!J70,"")</f>
        <v>0</v>
      </c>
      <c r="G74" s="126">
        <f>IF(AND('2 - 4 Hr Raw Data'!Q70="",'3 - 24 Hr Raw Data'!Q70=""),'3 - 24 Hr Raw Data'!K70,"")</f>
        <v>0</v>
      </c>
      <c r="H74" s="129">
        <f>IF(AND('2 - 4 Hr Raw Data'!Q70="",'3 - 24 Hr Raw Data'!Q70=""),'3 - 24 Hr Raw Data'!L70,"")</f>
        <v>0</v>
      </c>
      <c r="I74" s="370">
        <f>IF(AND('2 - 4 Hr Raw Data'!Q70="",'3 - 24 Hr Raw Data'!Q70=""),'3 - 24 Hr Raw Data'!M70,"")</f>
        <v>0</v>
      </c>
      <c r="J74" s="225" t="e">
        <f>IF(AND('2 - 4 Hr Raw Data'!Q70="",'3 - 24 Hr Raw Data'!Q70=""),(F74/(E74))*100,"")</f>
        <v>#DIV/0!</v>
      </c>
      <c r="K74" s="127" t="e">
        <f ca="1">IF(AND('2 - 4 Hr Raw Data'!Q70="",'3 - 24 Hr Raw Data'!Q70=""),J74/$J$11,"")</f>
        <v>#DIV/0!</v>
      </c>
      <c r="L74" s="223" t="e">
        <f>IF(AND('2 - 4 Hr Raw Data'!Q70="",'3 - 24 Hr Raw Data'!Q70=""),(G74/(E74))*100,"")</f>
        <v>#DIV/0!</v>
      </c>
      <c r="M74" s="127" t="e">
        <f ca="1">IF(AND('2 - 4 Hr Raw Data'!Q70="",'3 - 24 Hr Raw Data'!Q70=""),L74/$L$11,"")</f>
        <v>#DIV/0!</v>
      </c>
      <c r="N74" s="225" t="e">
        <f ca="1">IF(AND('2 - 4 Hr Raw Data'!Q70="",'3 - 24 Hr Raw Data'!Q70=""),H74/$H$11,"")</f>
        <v>#REF!</v>
      </c>
      <c r="O74" s="127" t="e">
        <f ca="1">IF(AND('2 - 4 Hr Raw Data'!Q70="",'3 - 24 Hr Raw Data'!Q70=""),I74/$I$11,"")</f>
        <v>#REF!</v>
      </c>
      <c r="P74" s="128" t="e">
        <f>IF(AND('2 - 4 Hr Raw Data'!Q70="",'3 - 24 Hr Raw Data'!Q70=""),(E74/D74)*($S$4/1.042)*2,"")</f>
        <v>#DIV/0!</v>
      </c>
      <c r="Q74" s="127" t="e">
        <f>IF(AND('2 - 4 Hr Raw Data'!Q70="",'3 - 24 Hr Raw Data'!Q70=""),LOG(P74/S$6,2),"")</f>
        <v>#DIV/0!</v>
      </c>
      <c r="R74" s="129" t="e">
        <f ca="1">IF(AND('2 - 4 Hr Raw Data'!Q70="",'3 - 24 Hr Raw Data'!Q70=""),(P74/P$11)*100,"")</f>
        <v>#DIV/0!</v>
      </c>
      <c r="S74" s="129" t="e">
        <f ca="1">IF(AND('2 - 4 Hr Raw Data'!Q70="",'3 - 24 Hr Raw Data'!Q70=""),(P74-S$6)/(P$11-S$6)*100,"")</f>
        <v>#DIV/0!</v>
      </c>
      <c r="T74" s="144" t="e">
        <f ca="1">IF(AND('2 - 4 Hr Raw Data'!Q70="",'3 - 24 Hr Raw Data'!Q70=""),(Q74/Q$11)*100,"")</f>
        <v>#DIV/0!</v>
      </c>
      <c r="U74" s="294" t="e">
        <f ca="1">IF(R74&lt;20,"% RNC less than 20 %",IF(AND('2 - 4 Hr Raw Data'!Q70&lt;&gt;"",'3 - 24 Hr Raw Data'!Q70=""),"4 Hour: "&amp;'2 - 4 Hr Raw Data'!Q70,IF(AND('2 - 4 Hr Raw Data'!Q70="",'3 - 24 Hr Raw Data'!Q70&lt;&gt;""),"24 Hour: "&amp;'3 - 24 Hr Raw Data'!Q70,IF(AND('2 - 4 Hr Raw Data'!Q70="",'3 - 24 Hr Raw Data'!Q70=""),"","4 Hour: "&amp;'2 - 4 Hr Raw Data'!Q70&amp;"; 24 Hour: "&amp;'3 - 24 Hr Raw Data'!Q70))))</f>
        <v>#DIV/0!</v>
      </c>
      <c r="V74" s="16" t="b">
        <f t="shared" ca="1" si="0"/>
        <v>0</v>
      </c>
    </row>
    <row r="75" spans="1:22" ht="14" x14ac:dyDescent="0.15">
      <c r="A75" s="343" t="str">
        <f>IF('3 - 24 Hr Raw Data'!O71="","",'3 - 24 Hr Raw Data'!O71)</f>
        <v/>
      </c>
      <c r="B75" s="238" t="str">
        <f>IF(A75="","",'4 - 4 Hr Calc Data'!B75)</f>
        <v/>
      </c>
      <c r="C75" s="290" t="str">
        <f>IF(A75="","",'3 - 24 Hr Raw Data'!P71)</f>
        <v/>
      </c>
      <c r="D75" s="142">
        <f>IF(AND('2 - 4 Hr Raw Data'!Q71="",'3 - 24 Hr Raw Data'!Q71=""),'3 - 24 Hr Raw Data'!B71,"")</f>
        <v>0</v>
      </c>
      <c r="E75" s="128">
        <f>IF(AND('2 - 4 Hr Raw Data'!Q71="",'3 - 24 Hr Raw Data'!Q71=""),'3 - 24 Hr Raw Data'!I71,"")</f>
        <v>0</v>
      </c>
      <c r="F75" s="126">
        <f>IF(AND('2 - 4 Hr Raw Data'!Q71="",'3 - 24 Hr Raw Data'!Q71=""),'3 - 24 Hr Raw Data'!J71,"")</f>
        <v>0</v>
      </c>
      <c r="G75" s="126">
        <f>IF(AND('2 - 4 Hr Raw Data'!Q71="",'3 - 24 Hr Raw Data'!Q71=""),'3 - 24 Hr Raw Data'!K71,"")</f>
        <v>0</v>
      </c>
      <c r="H75" s="129">
        <f>IF(AND('2 - 4 Hr Raw Data'!Q71="",'3 - 24 Hr Raw Data'!Q71=""),'3 - 24 Hr Raw Data'!L71,"")</f>
        <v>0</v>
      </c>
      <c r="I75" s="370">
        <f>IF(AND('2 - 4 Hr Raw Data'!Q71="",'3 - 24 Hr Raw Data'!Q71=""),'3 - 24 Hr Raw Data'!M71,"")</f>
        <v>0</v>
      </c>
      <c r="J75" s="225" t="e">
        <f>IF(AND('2 - 4 Hr Raw Data'!Q71="",'3 - 24 Hr Raw Data'!Q71=""),(F75/(E75))*100,"")</f>
        <v>#DIV/0!</v>
      </c>
      <c r="K75" s="127" t="e">
        <f ca="1">IF(AND('2 - 4 Hr Raw Data'!Q71="",'3 - 24 Hr Raw Data'!Q71=""),J75/$J$11,"")</f>
        <v>#DIV/0!</v>
      </c>
      <c r="L75" s="223" t="e">
        <f>IF(AND('2 - 4 Hr Raw Data'!Q71="",'3 - 24 Hr Raw Data'!Q71=""),(G75/(E75))*100,"")</f>
        <v>#DIV/0!</v>
      </c>
      <c r="M75" s="127" t="e">
        <f ca="1">IF(AND('2 - 4 Hr Raw Data'!Q71="",'3 - 24 Hr Raw Data'!Q71=""),L75/$L$11,"")</f>
        <v>#DIV/0!</v>
      </c>
      <c r="N75" s="225" t="e">
        <f ca="1">IF(AND('2 - 4 Hr Raw Data'!Q71="",'3 - 24 Hr Raw Data'!Q71=""),H75/$H$11,"")</f>
        <v>#REF!</v>
      </c>
      <c r="O75" s="127" t="e">
        <f ca="1">IF(AND('2 - 4 Hr Raw Data'!Q71="",'3 - 24 Hr Raw Data'!Q71=""),I75/$I$11,"")</f>
        <v>#REF!</v>
      </c>
      <c r="P75" s="128" t="e">
        <f>IF(AND('2 - 4 Hr Raw Data'!Q71="",'3 - 24 Hr Raw Data'!Q71=""),(E75/D75)*($S$4/1.042)*2,"")</f>
        <v>#DIV/0!</v>
      </c>
      <c r="Q75" s="127" t="e">
        <f>IF(AND('2 - 4 Hr Raw Data'!Q71="",'3 - 24 Hr Raw Data'!Q71=""),LOG(P75/S$6,2),"")</f>
        <v>#DIV/0!</v>
      </c>
      <c r="R75" s="129" t="e">
        <f ca="1">IF(AND('2 - 4 Hr Raw Data'!Q71="",'3 - 24 Hr Raw Data'!Q71=""),(P75/P$11)*100,"")</f>
        <v>#DIV/0!</v>
      </c>
      <c r="S75" s="129" t="e">
        <f ca="1">IF(AND('2 - 4 Hr Raw Data'!Q71="",'3 - 24 Hr Raw Data'!Q71=""),(P75-S$6)/(P$11-S$6)*100,"")</f>
        <v>#DIV/0!</v>
      </c>
      <c r="T75" s="144" t="e">
        <f ca="1">IF(AND('2 - 4 Hr Raw Data'!Q71="",'3 - 24 Hr Raw Data'!Q71=""),(Q75/Q$11)*100,"")</f>
        <v>#DIV/0!</v>
      </c>
      <c r="U75" s="294" t="e">
        <f ca="1">IF(R75&lt;20,"% RNC less than 20 %",IF(AND('2 - 4 Hr Raw Data'!Q71&lt;&gt;"",'3 - 24 Hr Raw Data'!Q71=""),"4 Hour: "&amp;'2 - 4 Hr Raw Data'!Q71,IF(AND('2 - 4 Hr Raw Data'!Q71="",'3 - 24 Hr Raw Data'!Q71&lt;&gt;""),"24 Hour: "&amp;'3 - 24 Hr Raw Data'!Q71,IF(AND('2 - 4 Hr Raw Data'!Q71="",'3 - 24 Hr Raw Data'!Q71=""),"","4 Hour: "&amp;'2 - 4 Hr Raw Data'!Q71&amp;"; 24 Hour: "&amp;'3 - 24 Hr Raw Data'!Q71))))</f>
        <v>#DIV/0!</v>
      </c>
      <c r="V75" s="16" t="b">
        <f t="shared" ca="1" si="0"/>
        <v>0</v>
      </c>
    </row>
    <row r="76" spans="1:22" ht="14" x14ac:dyDescent="0.15">
      <c r="A76" s="343" t="str">
        <f>IF('3 - 24 Hr Raw Data'!O72="","",'3 - 24 Hr Raw Data'!O72)</f>
        <v/>
      </c>
      <c r="B76" s="238" t="str">
        <f>IF(A76="","",'4 - 4 Hr Calc Data'!B76)</f>
        <v/>
      </c>
      <c r="C76" s="290" t="str">
        <f>IF(A76="","",'3 - 24 Hr Raw Data'!P72)</f>
        <v/>
      </c>
      <c r="D76" s="142">
        <f>IF(AND('2 - 4 Hr Raw Data'!Q72="",'3 - 24 Hr Raw Data'!Q72=""),'3 - 24 Hr Raw Data'!B72,"")</f>
        <v>0</v>
      </c>
      <c r="E76" s="128">
        <f>IF(AND('2 - 4 Hr Raw Data'!Q72="",'3 - 24 Hr Raw Data'!Q72=""),'3 - 24 Hr Raw Data'!I72,"")</f>
        <v>0</v>
      </c>
      <c r="F76" s="126">
        <f>IF(AND('2 - 4 Hr Raw Data'!Q72="",'3 - 24 Hr Raw Data'!Q72=""),'3 - 24 Hr Raw Data'!J72,"")</f>
        <v>0</v>
      </c>
      <c r="G76" s="126">
        <f>IF(AND('2 - 4 Hr Raw Data'!Q72="",'3 - 24 Hr Raw Data'!Q72=""),'3 - 24 Hr Raw Data'!K72,"")</f>
        <v>0</v>
      </c>
      <c r="H76" s="129">
        <f>IF(AND('2 - 4 Hr Raw Data'!Q72="",'3 - 24 Hr Raw Data'!Q72=""),'3 - 24 Hr Raw Data'!L72,"")</f>
        <v>0</v>
      </c>
      <c r="I76" s="370">
        <f>IF(AND('2 - 4 Hr Raw Data'!Q72="",'3 - 24 Hr Raw Data'!Q72=""),'3 - 24 Hr Raw Data'!M72,"")</f>
        <v>0</v>
      </c>
      <c r="J76" s="225" t="e">
        <f>IF(AND('2 - 4 Hr Raw Data'!Q72="",'3 - 24 Hr Raw Data'!Q72=""),(F76/(E76))*100,"")</f>
        <v>#DIV/0!</v>
      </c>
      <c r="K76" s="127" t="e">
        <f ca="1">IF(AND('2 - 4 Hr Raw Data'!Q72="",'3 - 24 Hr Raw Data'!Q72=""),J76/$J$11,"")</f>
        <v>#DIV/0!</v>
      </c>
      <c r="L76" s="223" t="e">
        <f>IF(AND('2 - 4 Hr Raw Data'!Q72="",'3 - 24 Hr Raw Data'!Q72=""),(G76/(E76))*100,"")</f>
        <v>#DIV/0!</v>
      </c>
      <c r="M76" s="127" t="e">
        <f ca="1">IF(AND('2 - 4 Hr Raw Data'!Q72="",'3 - 24 Hr Raw Data'!Q72=""),L76/$L$11,"")</f>
        <v>#DIV/0!</v>
      </c>
      <c r="N76" s="225" t="e">
        <f ca="1">IF(AND('2 - 4 Hr Raw Data'!Q72="",'3 - 24 Hr Raw Data'!Q72=""),H76/$H$11,"")</f>
        <v>#REF!</v>
      </c>
      <c r="O76" s="127" t="e">
        <f ca="1">IF(AND('2 - 4 Hr Raw Data'!Q72="",'3 - 24 Hr Raw Data'!Q72=""),I76/$I$11,"")</f>
        <v>#REF!</v>
      </c>
      <c r="P76" s="128" t="e">
        <f>IF(AND('2 - 4 Hr Raw Data'!Q72="",'3 - 24 Hr Raw Data'!Q72=""),(E76/D76)*($S$4/1.042)*2,"")</f>
        <v>#DIV/0!</v>
      </c>
      <c r="Q76" s="127" t="e">
        <f>IF(AND('2 - 4 Hr Raw Data'!Q72="",'3 - 24 Hr Raw Data'!Q72=""),LOG(P76/S$6,2),"")</f>
        <v>#DIV/0!</v>
      </c>
      <c r="R76" s="129" t="e">
        <f ca="1">IF(AND('2 - 4 Hr Raw Data'!Q72="",'3 - 24 Hr Raw Data'!Q72=""),(P76/P$11)*100,"")</f>
        <v>#DIV/0!</v>
      </c>
      <c r="S76" s="129" t="e">
        <f ca="1">IF(AND('2 - 4 Hr Raw Data'!Q72="",'3 - 24 Hr Raw Data'!Q72=""),(P76-S$6)/(P$11-S$6)*100,"")</f>
        <v>#DIV/0!</v>
      </c>
      <c r="T76" s="144" t="e">
        <f ca="1">IF(AND('2 - 4 Hr Raw Data'!Q72="",'3 - 24 Hr Raw Data'!Q72=""),(Q76/Q$11)*100,"")</f>
        <v>#DIV/0!</v>
      </c>
      <c r="U76" s="294" t="e">
        <f ca="1">IF(R76&lt;20,"% RNC less than 20 %",IF(AND('2 - 4 Hr Raw Data'!Q72&lt;&gt;"",'3 - 24 Hr Raw Data'!Q72=""),"4 Hour: "&amp;'2 - 4 Hr Raw Data'!Q72,IF(AND('2 - 4 Hr Raw Data'!Q72="",'3 - 24 Hr Raw Data'!Q72&lt;&gt;""),"24 Hour: "&amp;'3 - 24 Hr Raw Data'!Q72,IF(AND('2 - 4 Hr Raw Data'!Q72="",'3 - 24 Hr Raw Data'!Q72=""),"","4 Hour: "&amp;'2 - 4 Hr Raw Data'!Q72&amp;"; 24 Hour: "&amp;'3 - 24 Hr Raw Data'!Q72))))</f>
        <v>#DIV/0!</v>
      </c>
      <c r="V76" s="16" t="b">
        <f t="shared" ca="1" si="0"/>
        <v>0</v>
      </c>
    </row>
    <row r="77" spans="1:22" ht="14" x14ac:dyDescent="0.15">
      <c r="A77" s="343" t="str">
        <f>IF('3 - 24 Hr Raw Data'!O73="","",'3 - 24 Hr Raw Data'!O73)</f>
        <v/>
      </c>
      <c r="B77" s="238" t="str">
        <f>IF(A77="","",'4 - 4 Hr Calc Data'!B77)</f>
        <v/>
      </c>
      <c r="C77" s="290" t="str">
        <f>IF(A77="","",'3 - 24 Hr Raw Data'!P73)</f>
        <v/>
      </c>
      <c r="D77" s="142">
        <f>IF(AND('2 - 4 Hr Raw Data'!Q73="",'3 - 24 Hr Raw Data'!Q73=""),'3 - 24 Hr Raw Data'!B73,"")</f>
        <v>0</v>
      </c>
      <c r="E77" s="128">
        <f>IF(AND('2 - 4 Hr Raw Data'!Q73="",'3 - 24 Hr Raw Data'!Q73=""),'3 - 24 Hr Raw Data'!I73,"")</f>
        <v>0</v>
      </c>
      <c r="F77" s="126">
        <f>IF(AND('2 - 4 Hr Raw Data'!Q73="",'3 - 24 Hr Raw Data'!Q73=""),'3 - 24 Hr Raw Data'!J73,"")</f>
        <v>0</v>
      </c>
      <c r="G77" s="126">
        <f>IF(AND('2 - 4 Hr Raw Data'!Q73="",'3 - 24 Hr Raw Data'!Q73=""),'3 - 24 Hr Raw Data'!K73,"")</f>
        <v>0</v>
      </c>
      <c r="H77" s="129">
        <f>IF(AND('2 - 4 Hr Raw Data'!Q73="",'3 - 24 Hr Raw Data'!Q73=""),'3 - 24 Hr Raw Data'!L73,"")</f>
        <v>0</v>
      </c>
      <c r="I77" s="370">
        <f>IF(AND('2 - 4 Hr Raw Data'!Q73="",'3 - 24 Hr Raw Data'!Q73=""),'3 - 24 Hr Raw Data'!M73,"")</f>
        <v>0</v>
      </c>
      <c r="J77" s="225" t="e">
        <f>IF(AND('2 - 4 Hr Raw Data'!Q73="",'3 - 24 Hr Raw Data'!Q73=""),(F77/(E77))*100,"")</f>
        <v>#DIV/0!</v>
      </c>
      <c r="K77" s="127" t="e">
        <f ca="1">IF(AND('2 - 4 Hr Raw Data'!Q73="",'3 - 24 Hr Raw Data'!Q73=""),J77/$J$11,"")</f>
        <v>#DIV/0!</v>
      </c>
      <c r="L77" s="223" t="e">
        <f>IF(AND('2 - 4 Hr Raw Data'!Q73="",'3 - 24 Hr Raw Data'!Q73=""),(G77/(E77))*100,"")</f>
        <v>#DIV/0!</v>
      </c>
      <c r="M77" s="127" t="e">
        <f ca="1">IF(AND('2 - 4 Hr Raw Data'!Q73="",'3 - 24 Hr Raw Data'!Q73=""),L77/$L$11,"")</f>
        <v>#DIV/0!</v>
      </c>
      <c r="N77" s="225" t="e">
        <f ca="1">IF(AND('2 - 4 Hr Raw Data'!Q73="",'3 - 24 Hr Raw Data'!Q73=""),H77/$H$11,"")</f>
        <v>#REF!</v>
      </c>
      <c r="O77" s="127" t="e">
        <f ca="1">IF(AND('2 - 4 Hr Raw Data'!Q73="",'3 - 24 Hr Raw Data'!Q73=""),I77/$I$11,"")</f>
        <v>#REF!</v>
      </c>
      <c r="P77" s="128" t="e">
        <f>IF(AND('2 - 4 Hr Raw Data'!Q73="",'3 - 24 Hr Raw Data'!Q73=""),(E77/D77)*($S$4/1.042)*2,"")</f>
        <v>#DIV/0!</v>
      </c>
      <c r="Q77" s="127" t="e">
        <f>IF(AND('2 - 4 Hr Raw Data'!Q73="",'3 - 24 Hr Raw Data'!Q73=""),LOG(P77/S$6,2),"")</f>
        <v>#DIV/0!</v>
      </c>
      <c r="R77" s="129" t="e">
        <f ca="1">IF(AND('2 - 4 Hr Raw Data'!Q73="",'3 - 24 Hr Raw Data'!Q73=""),(P77/P$11)*100,"")</f>
        <v>#DIV/0!</v>
      </c>
      <c r="S77" s="129" t="e">
        <f ca="1">IF(AND('2 - 4 Hr Raw Data'!Q73="",'3 - 24 Hr Raw Data'!Q73=""),(P77-S$6)/(P$11-S$6)*100,"")</f>
        <v>#DIV/0!</v>
      </c>
      <c r="T77" s="144" t="e">
        <f ca="1">IF(AND('2 - 4 Hr Raw Data'!Q73="",'3 - 24 Hr Raw Data'!Q73=""),(Q77/Q$11)*100,"")</f>
        <v>#DIV/0!</v>
      </c>
      <c r="U77" s="294" t="e">
        <f ca="1">IF(R77&lt;20,"% RNC less than 20 %",IF(AND('2 - 4 Hr Raw Data'!Q73&lt;&gt;"",'3 - 24 Hr Raw Data'!Q73=""),"4 Hour: "&amp;'2 - 4 Hr Raw Data'!Q73,IF(AND('2 - 4 Hr Raw Data'!Q73="",'3 - 24 Hr Raw Data'!Q73&lt;&gt;""),"24 Hour: "&amp;'3 - 24 Hr Raw Data'!Q73,IF(AND('2 - 4 Hr Raw Data'!Q73="",'3 - 24 Hr Raw Data'!Q73=""),"","4 Hour: "&amp;'2 - 4 Hr Raw Data'!Q73&amp;"; 24 Hour: "&amp;'3 - 24 Hr Raw Data'!Q73))))</f>
        <v>#DIV/0!</v>
      </c>
      <c r="V77" s="16" t="b">
        <f t="shared" ref="V77:V107" ca="1" si="1">OR(ISNUMBER(SEARCH("well not plated",$U77)),ISNUMBER(SEARCH("well not analyzed",$U77)))</f>
        <v>0</v>
      </c>
    </row>
    <row r="78" spans="1:22" ht="14" x14ac:dyDescent="0.15">
      <c r="A78" s="343" t="str">
        <f>IF('3 - 24 Hr Raw Data'!O74="","",'3 - 24 Hr Raw Data'!O74)</f>
        <v/>
      </c>
      <c r="B78" s="238" t="str">
        <f>IF(A78="","",'4 - 4 Hr Calc Data'!B78)</f>
        <v/>
      </c>
      <c r="C78" s="290" t="str">
        <f>IF(A78="","",'3 - 24 Hr Raw Data'!P74)</f>
        <v/>
      </c>
      <c r="D78" s="142">
        <f>IF(AND('2 - 4 Hr Raw Data'!Q74="",'3 - 24 Hr Raw Data'!Q74=""),'3 - 24 Hr Raw Data'!B74,"")</f>
        <v>0</v>
      </c>
      <c r="E78" s="128">
        <f>IF(AND('2 - 4 Hr Raw Data'!Q74="",'3 - 24 Hr Raw Data'!Q74=""),'3 - 24 Hr Raw Data'!I74,"")</f>
        <v>0</v>
      </c>
      <c r="F78" s="126">
        <f>IF(AND('2 - 4 Hr Raw Data'!Q74="",'3 - 24 Hr Raw Data'!Q74=""),'3 - 24 Hr Raw Data'!J74,"")</f>
        <v>0</v>
      </c>
      <c r="G78" s="126">
        <f>IF(AND('2 - 4 Hr Raw Data'!Q74="",'3 - 24 Hr Raw Data'!Q74=""),'3 - 24 Hr Raw Data'!K74,"")</f>
        <v>0</v>
      </c>
      <c r="H78" s="129">
        <f>IF(AND('2 - 4 Hr Raw Data'!Q74="",'3 - 24 Hr Raw Data'!Q74=""),'3 - 24 Hr Raw Data'!L74,"")</f>
        <v>0</v>
      </c>
      <c r="I78" s="370">
        <f>IF(AND('2 - 4 Hr Raw Data'!Q74="",'3 - 24 Hr Raw Data'!Q74=""),'3 - 24 Hr Raw Data'!M74,"")</f>
        <v>0</v>
      </c>
      <c r="J78" s="225" t="e">
        <f>IF(AND('2 - 4 Hr Raw Data'!Q74="",'3 - 24 Hr Raw Data'!Q74=""),(F78/(E78))*100,"")</f>
        <v>#DIV/0!</v>
      </c>
      <c r="K78" s="127" t="e">
        <f ca="1">IF(AND('2 - 4 Hr Raw Data'!Q74="",'3 - 24 Hr Raw Data'!Q74=""),J78/$J$11,"")</f>
        <v>#DIV/0!</v>
      </c>
      <c r="L78" s="223" t="e">
        <f>IF(AND('2 - 4 Hr Raw Data'!Q74="",'3 - 24 Hr Raw Data'!Q74=""),(G78/(E78))*100,"")</f>
        <v>#DIV/0!</v>
      </c>
      <c r="M78" s="127" t="e">
        <f ca="1">IF(AND('2 - 4 Hr Raw Data'!Q74="",'3 - 24 Hr Raw Data'!Q74=""),L78/$L$11,"")</f>
        <v>#DIV/0!</v>
      </c>
      <c r="N78" s="225" t="e">
        <f ca="1">IF(AND('2 - 4 Hr Raw Data'!Q74="",'3 - 24 Hr Raw Data'!Q74=""),H78/$H$11,"")</f>
        <v>#REF!</v>
      </c>
      <c r="O78" s="127" t="e">
        <f ca="1">IF(AND('2 - 4 Hr Raw Data'!Q74="",'3 - 24 Hr Raw Data'!Q74=""),I78/$I$11,"")</f>
        <v>#REF!</v>
      </c>
      <c r="P78" s="128" t="e">
        <f>IF(AND('2 - 4 Hr Raw Data'!Q74="",'3 - 24 Hr Raw Data'!Q74=""),(E78/D78)*($S$4/1.042)*2,"")</f>
        <v>#DIV/0!</v>
      </c>
      <c r="Q78" s="127" t="e">
        <f>IF(AND('2 - 4 Hr Raw Data'!Q74="",'3 - 24 Hr Raw Data'!Q74=""),LOG(P78/S$6,2),"")</f>
        <v>#DIV/0!</v>
      </c>
      <c r="R78" s="129" t="e">
        <f ca="1">IF(AND('2 - 4 Hr Raw Data'!Q74="",'3 - 24 Hr Raw Data'!Q74=""),(P78/P$11)*100,"")</f>
        <v>#DIV/0!</v>
      </c>
      <c r="S78" s="129" t="e">
        <f ca="1">IF(AND('2 - 4 Hr Raw Data'!Q74="",'3 - 24 Hr Raw Data'!Q74=""),(P78-S$6)/(P$11-S$6)*100,"")</f>
        <v>#DIV/0!</v>
      </c>
      <c r="T78" s="144" t="e">
        <f ca="1">IF(AND('2 - 4 Hr Raw Data'!Q74="",'3 - 24 Hr Raw Data'!Q74=""),(Q78/Q$11)*100,"")</f>
        <v>#DIV/0!</v>
      </c>
      <c r="U78" s="294" t="e">
        <f ca="1">IF(R78&lt;20,"% RNC less than 20 %",IF(AND('2 - 4 Hr Raw Data'!Q74&lt;&gt;"",'3 - 24 Hr Raw Data'!Q74=""),"4 Hour: "&amp;'2 - 4 Hr Raw Data'!Q74,IF(AND('2 - 4 Hr Raw Data'!Q74="",'3 - 24 Hr Raw Data'!Q74&lt;&gt;""),"24 Hour: "&amp;'3 - 24 Hr Raw Data'!Q74,IF(AND('2 - 4 Hr Raw Data'!Q74="",'3 - 24 Hr Raw Data'!Q74=""),"","4 Hour: "&amp;'2 - 4 Hr Raw Data'!Q74&amp;"; 24 Hour: "&amp;'3 - 24 Hr Raw Data'!Q74))))</f>
        <v>#DIV/0!</v>
      </c>
      <c r="V78" s="16" t="b">
        <f t="shared" ca="1" si="1"/>
        <v>0</v>
      </c>
    </row>
    <row r="79" spans="1:22" ht="14" x14ac:dyDescent="0.15">
      <c r="A79" s="343" t="str">
        <f>IF('3 - 24 Hr Raw Data'!O75="","",'3 - 24 Hr Raw Data'!O75)</f>
        <v/>
      </c>
      <c r="B79" s="238" t="str">
        <f>IF(A79="","",'4 - 4 Hr Calc Data'!B79)</f>
        <v/>
      </c>
      <c r="C79" s="290" t="str">
        <f>IF(A79="","",'3 - 24 Hr Raw Data'!P75)</f>
        <v/>
      </c>
      <c r="D79" s="142">
        <f>IF(AND('2 - 4 Hr Raw Data'!Q75="",'3 - 24 Hr Raw Data'!Q75=""),'3 - 24 Hr Raw Data'!B75,"")</f>
        <v>0</v>
      </c>
      <c r="E79" s="128">
        <f>IF(AND('2 - 4 Hr Raw Data'!Q75="",'3 - 24 Hr Raw Data'!Q75=""),'3 - 24 Hr Raw Data'!I75,"")</f>
        <v>0</v>
      </c>
      <c r="F79" s="126">
        <f>IF(AND('2 - 4 Hr Raw Data'!Q75="",'3 - 24 Hr Raw Data'!Q75=""),'3 - 24 Hr Raw Data'!J75,"")</f>
        <v>0</v>
      </c>
      <c r="G79" s="126">
        <f>IF(AND('2 - 4 Hr Raw Data'!Q75="",'3 - 24 Hr Raw Data'!Q75=""),'3 - 24 Hr Raw Data'!K75,"")</f>
        <v>0</v>
      </c>
      <c r="H79" s="129">
        <f>IF(AND('2 - 4 Hr Raw Data'!Q75="",'3 - 24 Hr Raw Data'!Q75=""),'3 - 24 Hr Raw Data'!L75,"")</f>
        <v>0</v>
      </c>
      <c r="I79" s="370">
        <f>IF(AND('2 - 4 Hr Raw Data'!Q75="",'3 - 24 Hr Raw Data'!Q75=""),'3 - 24 Hr Raw Data'!M75,"")</f>
        <v>0</v>
      </c>
      <c r="J79" s="225" t="e">
        <f>IF(AND('2 - 4 Hr Raw Data'!Q75="",'3 - 24 Hr Raw Data'!Q75=""),(F79/(E79))*100,"")</f>
        <v>#DIV/0!</v>
      </c>
      <c r="K79" s="127" t="e">
        <f ca="1">IF(AND('2 - 4 Hr Raw Data'!Q75="",'3 - 24 Hr Raw Data'!Q75=""),J79/$J$11,"")</f>
        <v>#DIV/0!</v>
      </c>
      <c r="L79" s="223" t="e">
        <f>IF(AND('2 - 4 Hr Raw Data'!Q75="",'3 - 24 Hr Raw Data'!Q75=""),(G79/(E79))*100,"")</f>
        <v>#DIV/0!</v>
      </c>
      <c r="M79" s="127" t="e">
        <f ca="1">IF(AND('2 - 4 Hr Raw Data'!Q75="",'3 - 24 Hr Raw Data'!Q75=""),L79/$L$11,"")</f>
        <v>#DIV/0!</v>
      </c>
      <c r="N79" s="225" t="e">
        <f ca="1">IF(AND('2 - 4 Hr Raw Data'!Q75="",'3 - 24 Hr Raw Data'!Q75=""),H79/$H$11,"")</f>
        <v>#REF!</v>
      </c>
      <c r="O79" s="127" t="e">
        <f ca="1">IF(AND('2 - 4 Hr Raw Data'!Q75="",'3 - 24 Hr Raw Data'!Q75=""),I79/$I$11,"")</f>
        <v>#REF!</v>
      </c>
      <c r="P79" s="128" t="e">
        <f>IF(AND('2 - 4 Hr Raw Data'!Q75="",'3 - 24 Hr Raw Data'!Q75=""),(E79/D79)*($S$4/1.042)*2,"")</f>
        <v>#DIV/0!</v>
      </c>
      <c r="Q79" s="127" t="e">
        <f>IF(AND('2 - 4 Hr Raw Data'!Q75="",'3 - 24 Hr Raw Data'!Q75=""),LOG(P79/S$6,2),"")</f>
        <v>#DIV/0!</v>
      </c>
      <c r="R79" s="129" t="e">
        <f ca="1">IF(AND('2 - 4 Hr Raw Data'!Q75="",'3 - 24 Hr Raw Data'!Q75=""),(P79/P$11)*100,"")</f>
        <v>#DIV/0!</v>
      </c>
      <c r="S79" s="129" t="e">
        <f ca="1">IF(AND('2 - 4 Hr Raw Data'!Q75="",'3 - 24 Hr Raw Data'!Q75=""),(P79-S$6)/(P$11-S$6)*100,"")</f>
        <v>#DIV/0!</v>
      </c>
      <c r="T79" s="144" t="e">
        <f ca="1">IF(AND('2 - 4 Hr Raw Data'!Q75="",'3 - 24 Hr Raw Data'!Q75=""),(Q79/Q$11)*100,"")</f>
        <v>#DIV/0!</v>
      </c>
      <c r="U79" s="294" t="e">
        <f ca="1">IF(R79&lt;20,"% RNC less than 20 %",IF(AND('2 - 4 Hr Raw Data'!Q75&lt;&gt;"",'3 - 24 Hr Raw Data'!Q75=""),"4 Hour: "&amp;'2 - 4 Hr Raw Data'!Q75,IF(AND('2 - 4 Hr Raw Data'!Q75="",'3 - 24 Hr Raw Data'!Q75&lt;&gt;""),"24 Hour: "&amp;'3 - 24 Hr Raw Data'!Q75,IF(AND('2 - 4 Hr Raw Data'!Q75="",'3 - 24 Hr Raw Data'!Q75=""),"","4 Hour: "&amp;'2 - 4 Hr Raw Data'!Q75&amp;"; 24 Hour: "&amp;'3 - 24 Hr Raw Data'!Q75))))</f>
        <v>#DIV/0!</v>
      </c>
      <c r="V79" s="16" t="b">
        <f t="shared" ca="1" si="1"/>
        <v>0</v>
      </c>
    </row>
    <row r="80" spans="1:22" ht="14" x14ac:dyDescent="0.15">
      <c r="A80" s="343" t="str">
        <f>IF('3 - 24 Hr Raw Data'!O76="","",'3 - 24 Hr Raw Data'!O76)</f>
        <v/>
      </c>
      <c r="B80" s="238" t="str">
        <f>IF(A80="","",'4 - 4 Hr Calc Data'!B80)</f>
        <v/>
      </c>
      <c r="C80" s="290" t="str">
        <f>IF(A80="","",'3 - 24 Hr Raw Data'!P76)</f>
        <v/>
      </c>
      <c r="D80" s="142">
        <f>IF(AND('2 - 4 Hr Raw Data'!Q76="",'3 - 24 Hr Raw Data'!Q76=""),'3 - 24 Hr Raw Data'!B76,"")</f>
        <v>0</v>
      </c>
      <c r="E80" s="128">
        <f>IF(AND('2 - 4 Hr Raw Data'!Q76="",'3 - 24 Hr Raw Data'!Q76=""),'3 - 24 Hr Raw Data'!I76,"")</f>
        <v>0</v>
      </c>
      <c r="F80" s="126">
        <f>IF(AND('2 - 4 Hr Raw Data'!Q76="",'3 - 24 Hr Raw Data'!Q76=""),'3 - 24 Hr Raw Data'!J76,"")</f>
        <v>0</v>
      </c>
      <c r="G80" s="126">
        <f>IF(AND('2 - 4 Hr Raw Data'!Q76="",'3 - 24 Hr Raw Data'!Q76=""),'3 - 24 Hr Raw Data'!K76,"")</f>
        <v>0</v>
      </c>
      <c r="H80" s="129">
        <f>IF(AND('2 - 4 Hr Raw Data'!Q76="",'3 - 24 Hr Raw Data'!Q76=""),'3 - 24 Hr Raw Data'!L76,"")</f>
        <v>0</v>
      </c>
      <c r="I80" s="370">
        <f>IF(AND('2 - 4 Hr Raw Data'!Q76="",'3 - 24 Hr Raw Data'!Q76=""),'3 - 24 Hr Raw Data'!M76,"")</f>
        <v>0</v>
      </c>
      <c r="J80" s="225" t="e">
        <f>IF(AND('2 - 4 Hr Raw Data'!Q76="",'3 - 24 Hr Raw Data'!Q76=""),(F80/(E80))*100,"")</f>
        <v>#DIV/0!</v>
      </c>
      <c r="K80" s="127" t="e">
        <f ca="1">IF(AND('2 - 4 Hr Raw Data'!Q76="",'3 - 24 Hr Raw Data'!Q76=""),J80/$J$11,"")</f>
        <v>#DIV/0!</v>
      </c>
      <c r="L80" s="223" t="e">
        <f>IF(AND('2 - 4 Hr Raw Data'!Q76="",'3 - 24 Hr Raw Data'!Q76=""),(G80/(E80))*100,"")</f>
        <v>#DIV/0!</v>
      </c>
      <c r="M80" s="127" t="e">
        <f ca="1">IF(AND('2 - 4 Hr Raw Data'!Q76="",'3 - 24 Hr Raw Data'!Q76=""),L80/$L$11,"")</f>
        <v>#DIV/0!</v>
      </c>
      <c r="N80" s="225" t="e">
        <f ca="1">IF(AND('2 - 4 Hr Raw Data'!Q76="",'3 - 24 Hr Raw Data'!Q76=""),H80/$H$11,"")</f>
        <v>#REF!</v>
      </c>
      <c r="O80" s="127" t="e">
        <f ca="1">IF(AND('2 - 4 Hr Raw Data'!Q76="",'3 - 24 Hr Raw Data'!Q76=""),I80/$I$11,"")</f>
        <v>#REF!</v>
      </c>
      <c r="P80" s="128" t="e">
        <f>IF(AND('2 - 4 Hr Raw Data'!Q76="",'3 - 24 Hr Raw Data'!Q76=""),(E80/D80)*($S$4/1.042)*2,"")</f>
        <v>#DIV/0!</v>
      </c>
      <c r="Q80" s="127" t="e">
        <f>IF(AND('2 - 4 Hr Raw Data'!Q76="",'3 - 24 Hr Raw Data'!Q76=""),LOG(P80/S$6,2),"")</f>
        <v>#DIV/0!</v>
      </c>
      <c r="R80" s="129" t="e">
        <f ca="1">IF(AND('2 - 4 Hr Raw Data'!Q76="",'3 - 24 Hr Raw Data'!Q76=""),(P80/P$11)*100,"")</f>
        <v>#DIV/0!</v>
      </c>
      <c r="S80" s="129" t="e">
        <f ca="1">IF(AND('2 - 4 Hr Raw Data'!Q76="",'3 - 24 Hr Raw Data'!Q76=""),(P80-S$6)/(P$11-S$6)*100,"")</f>
        <v>#DIV/0!</v>
      </c>
      <c r="T80" s="144" t="e">
        <f ca="1">IF(AND('2 - 4 Hr Raw Data'!Q76="",'3 - 24 Hr Raw Data'!Q76=""),(Q80/Q$11)*100,"")</f>
        <v>#DIV/0!</v>
      </c>
      <c r="U80" s="294" t="e">
        <f ca="1">IF(R80&lt;20,"% RNC less than 20 %",IF(AND('2 - 4 Hr Raw Data'!Q76&lt;&gt;"",'3 - 24 Hr Raw Data'!Q76=""),"4 Hour: "&amp;'2 - 4 Hr Raw Data'!Q76,IF(AND('2 - 4 Hr Raw Data'!Q76="",'3 - 24 Hr Raw Data'!Q76&lt;&gt;""),"24 Hour: "&amp;'3 - 24 Hr Raw Data'!Q76,IF(AND('2 - 4 Hr Raw Data'!Q76="",'3 - 24 Hr Raw Data'!Q76=""),"","4 Hour: "&amp;'2 - 4 Hr Raw Data'!Q76&amp;"; 24 Hour: "&amp;'3 - 24 Hr Raw Data'!Q76))))</f>
        <v>#DIV/0!</v>
      </c>
      <c r="V80" s="16" t="b">
        <f t="shared" ca="1" si="1"/>
        <v>0</v>
      </c>
    </row>
    <row r="81" spans="1:22" ht="14" x14ac:dyDescent="0.15">
      <c r="A81" s="343" t="str">
        <f>IF('3 - 24 Hr Raw Data'!O77="","",'3 - 24 Hr Raw Data'!O77)</f>
        <v/>
      </c>
      <c r="B81" s="238" t="str">
        <f>IF(A81="","",'4 - 4 Hr Calc Data'!B81)</f>
        <v/>
      </c>
      <c r="C81" s="290" t="str">
        <f>IF(A81="","",'3 - 24 Hr Raw Data'!P77)</f>
        <v/>
      </c>
      <c r="D81" s="142">
        <f>IF(AND('2 - 4 Hr Raw Data'!Q77="",'3 - 24 Hr Raw Data'!Q77=""),'3 - 24 Hr Raw Data'!B77,"")</f>
        <v>0</v>
      </c>
      <c r="E81" s="128">
        <f>IF(AND('2 - 4 Hr Raw Data'!Q77="",'3 - 24 Hr Raw Data'!Q77=""),'3 - 24 Hr Raw Data'!I77,"")</f>
        <v>0</v>
      </c>
      <c r="F81" s="126">
        <f>IF(AND('2 - 4 Hr Raw Data'!Q77="",'3 - 24 Hr Raw Data'!Q77=""),'3 - 24 Hr Raw Data'!J77,"")</f>
        <v>0</v>
      </c>
      <c r="G81" s="126">
        <f>IF(AND('2 - 4 Hr Raw Data'!Q77="",'3 - 24 Hr Raw Data'!Q77=""),'3 - 24 Hr Raw Data'!K77,"")</f>
        <v>0</v>
      </c>
      <c r="H81" s="129">
        <f>IF(AND('2 - 4 Hr Raw Data'!Q77="",'3 - 24 Hr Raw Data'!Q77=""),'3 - 24 Hr Raw Data'!L77,"")</f>
        <v>0</v>
      </c>
      <c r="I81" s="370">
        <f>IF(AND('2 - 4 Hr Raw Data'!Q77="",'3 - 24 Hr Raw Data'!Q77=""),'3 - 24 Hr Raw Data'!M77,"")</f>
        <v>0</v>
      </c>
      <c r="J81" s="225" t="e">
        <f>IF(AND('2 - 4 Hr Raw Data'!Q77="",'3 - 24 Hr Raw Data'!Q77=""),(F81/(E81))*100,"")</f>
        <v>#DIV/0!</v>
      </c>
      <c r="K81" s="127" t="e">
        <f ca="1">IF(AND('2 - 4 Hr Raw Data'!Q77="",'3 - 24 Hr Raw Data'!Q77=""),J81/$J$11,"")</f>
        <v>#DIV/0!</v>
      </c>
      <c r="L81" s="223" t="e">
        <f>IF(AND('2 - 4 Hr Raw Data'!Q77="",'3 - 24 Hr Raw Data'!Q77=""),(G81/(E81))*100,"")</f>
        <v>#DIV/0!</v>
      </c>
      <c r="M81" s="127" t="e">
        <f ca="1">IF(AND('2 - 4 Hr Raw Data'!Q77="",'3 - 24 Hr Raw Data'!Q77=""),L81/$L$11,"")</f>
        <v>#DIV/0!</v>
      </c>
      <c r="N81" s="225" t="e">
        <f ca="1">IF(AND('2 - 4 Hr Raw Data'!Q77="",'3 - 24 Hr Raw Data'!Q77=""),H81/$H$11,"")</f>
        <v>#REF!</v>
      </c>
      <c r="O81" s="127" t="e">
        <f ca="1">IF(AND('2 - 4 Hr Raw Data'!Q77="",'3 - 24 Hr Raw Data'!Q77=""),I81/$I$11,"")</f>
        <v>#REF!</v>
      </c>
      <c r="P81" s="128" t="e">
        <f>IF(AND('2 - 4 Hr Raw Data'!Q77="",'3 - 24 Hr Raw Data'!Q77=""),(E81/D81)*($S$4/1.042)*2,"")</f>
        <v>#DIV/0!</v>
      </c>
      <c r="Q81" s="127" t="e">
        <f>IF(AND('2 - 4 Hr Raw Data'!Q77="",'3 - 24 Hr Raw Data'!Q77=""),LOG(P81/S$6,2),"")</f>
        <v>#DIV/0!</v>
      </c>
      <c r="R81" s="129" t="e">
        <f ca="1">IF(AND('2 - 4 Hr Raw Data'!Q77="",'3 - 24 Hr Raw Data'!Q77=""),(P81/P$11)*100,"")</f>
        <v>#DIV/0!</v>
      </c>
      <c r="S81" s="129" t="e">
        <f ca="1">IF(AND('2 - 4 Hr Raw Data'!Q77="",'3 - 24 Hr Raw Data'!Q77=""),(P81-S$6)/(P$11-S$6)*100,"")</f>
        <v>#DIV/0!</v>
      </c>
      <c r="T81" s="144" t="e">
        <f ca="1">IF(AND('2 - 4 Hr Raw Data'!Q77="",'3 - 24 Hr Raw Data'!Q77=""),(Q81/Q$11)*100,"")</f>
        <v>#DIV/0!</v>
      </c>
      <c r="U81" s="294" t="e">
        <f ca="1">IF(R81&lt;20,"% RNC less than 20 %",IF(AND('2 - 4 Hr Raw Data'!Q77&lt;&gt;"",'3 - 24 Hr Raw Data'!Q77=""),"4 Hour: "&amp;'2 - 4 Hr Raw Data'!Q77,IF(AND('2 - 4 Hr Raw Data'!Q77="",'3 - 24 Hr Raw Data'!Q77&lt;&gt;""),"24 Hour: "&amp;'3 - 24 Hr Raw Data'!Q77,IF(AND('2 - 4 Hr Raw Data'!Q77="",'3 - 24 Hr Raw Data'!Q77=""),"","4 Hour: "&amp;'2 - 4 Hr Raw Data'!Q77&amp;"; 24 Hour: "&amp;'3 - 24 Hr Raw Data'!Q77))))</f>
        <v>#DIV/0!</v>
      </c>
      <c r="V81" s="16" t="b">
        <f t="shared" ca="1" si="1"/>
        <v>0</v>
      </c>
    </row>
    <row r="82" spans="1:22" ht="14" x14ac:dyDescent="0.15">
      <c r="A82" s="343" t="str">
        <f>IF('3 - 24 Hr Raw Data'!O78="","",'3 - 24 Hr Raw Data'!O78)</f>
        <v/>
      </c>
      <c r="B82" s="238" t="str">
        <f>IF(A82="","",'4 - 4 Hr Calc Data'!B82)</f>
        <v/>
      </c>
      <c r="C82" s="290" t="str">
        <f>IF(A82="","",'3 - 24 Hr Raw Data'!P78)</f>
        <v/>
      </c>
      <c r="D82" s="142">
        <f>IF(AND('2 - 4 Hr Raw Data'!Q78="",'3 - 24 Hr Raw Data'!Q78=""),'3 - 24 Hr Raw Data'!B78,"")</f>
        <v>0</v>
      </c>
      <c r="E82" s="128">
        <f>IF(AND('2 - 4 Hr Raw Data'!Q78="",'3 - 24 Hr Raw Data'!Q78=""),'3 - 24 Hr Raw Data'!I78,"")</f>
        <v>0</v>
      </c>
      <c r="F82" s="126">
        <f>IF(AND('2 - 4 Hr Raw Data'!Q78="",'3 - 24 Hr Raw Data'!Q78=""),'3 - 24 Hr Raw Data'!J78,"")</f>
        <v>0</v>
      </c>
      <c r="G82" s="126">
        <f>IF(AND('2 - 4 Hr Raw Data'!Q78="",'3 - 24 Hr Raw Data'!Q78=""),'3 - 24 Hr Raw Data'!K78,"")</f>
        <v>0</v>
      </c>
      <c r="H82" s="129">
        <f>IF(AND('2 - 4 Hr Raw Data'!Q78="",'3 - 24 Hr Raw Data'!Q78=""),'3 - 24 Hr Raw Data'!L78,"")</f>
        <v>0</v>
      </c>
      <c r="I82" s="370">
        <f>IF(AND('2 - 4 Hr Raw Data'!Q78="",'3 - 24 Hr Raw Data'!Q78=""),'3 - 24 Hr Raw Data'!M78,"")</f>
        <v>0</v>
      </c>
      <c r="J82" s="225" t="e">
        <f>IF(AND('2 - 4 Hr Raw Data'!Q78="",'3 - 24 Hr Raw Data'!Q78=""),(F82/(E82))*100,"")</f>
        <v>#DIV/0!</v>
      </c>
      <c r="K82" s="127" t="e">
        <f ca="1">IF(AND('2 - 4 Hr Raw Data'!Q78="",'3 - 24 Hr Raw Data'!Q78=""),J82/$J$11,"")</f>
        <v>#DIV/0!</v>
      </c>
      <c r="L82" s="223" t="e">
        <f>IF(AND('2 - 4 Hr Raw Data'!Q78="",'3 - 24 Hr Raw Data'!Q78=""),(G82/(E82))*100,"")</f>
        <v>#DIV/0!</v>
      </c>
      <c r="M82" s="127" t="e">
        <f ca="1">IF(AND('2 - 4 Hr Raw Data'!Q78="",'3 - 24 Hr Raw Data'!Q78=""),L82/$L$11,"")</f>
        <v>#DIV/0!</v>
      </c>
      <c r="N82" s="225" t="e">
        <f ca="1">IF(AND('2 - 4 Hr Raw Data'!Q78="",'3 - 24 Hr Raw Data'!Q78=""),H82/$H$11,"")</f>
        <v>#REF!</v>
      </c>
      <c r="O82" s="127" t="e">
        <f ca="1">IF(AND('2 - 4 Hr Raw Data'!Q78="",'3 - 24 Hr Raw Data'!Q78=""),I82/$I$11,"")</f>
        <v>#REF!</v>
      </c>
      <c r="P82" s="128" t="e">
        <f>IF(AND('2 - 4 Hr Raw Data'!Q78="",'3 - 24 Hr Raw Data'!Q78=""),(E82/D82)*($S$4/1.042)*2,"")</f>
        <v>#DIV/0!</v>
      </c>
      <c r="Q82" s="127" t="e">
        <f>IF(AND('2 - 4 Hr Raw Data'!Q78="",'3 - 24 Hr Raw Data'!Q78=""),LOG(P82/S$6,2),"")</f>
        <v>#DIV/0!</v>
      </c>
      <c r="R82" s="129" t="e">
        <f ca="1">IF(AND('2 - 4 Hr Raw Data'!Q78="",'3 - 24 Hr Raw Data'!Q78=""),(P82/P$11)*100,"")</f>
        <v>#DIV/0!</v>
      </c>
      <c r="S82" s="129" t="e">
        <f ca="1">IF(AND('2 - 4 Hr Raw Data'!Q78="",'3 - 24 Hr Raw Data'!Q78=""),(P82-S$6)/(P$11-S$6)*100,"")</f>
        <v>#DIV/0!</v>
      </c>
      <c r="T82" s="144" t="e">
        <f ca="1">IF(AND('2 - 4 Hr Raw Data'!Q78="",'3 - 24 Hr Raw Data'!Q78=""),(Q82/Q$11)*100,"")</f>
        <v>#DIV/0!</v>
      </c>
      <c r="U82" s="294" t="e">
        <f ca="1">IF(R82&lt;20,"% RNC less than 20 %",IF(AND('2 - 4 Hr Raw Data'!Q78&lt;&gt;"",'3 - 24 Hr Raw Data'!Q78=""),"4 Hour: "&amp;'2 - 4 Hr Raw Data'!Q78,IF(AND('2 - 4 Hr Raw Data'!Q78="",'3 - 24 Hr Raw Data'!Q78&lt;&gt;""),"24 Hour: "&amp;'3 - 24 Hr Raw Data'!Q78,IF(AND('2 - 4 Hr Raw Data'!Q78="",'3 - 24 Hr Raw Data'!Q78=""),"","4 Hour: "&amp;'2 - 4 Hr Raw Data'!Q78&amp;"; 24 Hour: "&amp;'3 - 24 Hr Raw Data'!Q78))))</f>
        <v>#DIV/0!</v>
      </c>
      <c r="V82" s="16" t="b">
        <f t="shared" ca="1" si="1"/>
        <v>0</v>
      </c>
    </row>
    <row r="83" spans="1:22" ht="14" x14ac:dyDescent="0.15">
      <c r="A83" s="343" t="str">
        <f>IF('3 - 24 Hr Raw Data'!O79="","",'3 - 24 Hr Raw Data'!O79)</f>
        <v/>
      </c>
      <c r="B83" s="238" t="str">
        <f>IF(A83="","",'4 - 4 Hr Calc Data'!B83)</f>
        <v/>
      </c>
      <c r="C83" s="290" t="str">
        <f>IF(A83="","",'3 - 24 Hr Raw Data'!P79)</f>
        <v/>
      </c>
      <c r="D83" s="142">
        <f>IF(AND('2 - 4 Hr Raw Data'!Q79="",'3 - 24 Hr Raw Data'!Q79=""),'3 - 24 Hr Raw Data'!B79,"")</f>
        <v>0</v>
      </c>
      <c r="E83" s="128">
        <f>IF(AND('2 - 4 Hr Raw Data'!Q79="",'3 - 24 Hr Raw Data'!Q79=""),'3 - 24 Hr Raw Data'!I79,"")</f>
        <v>0</v>
      </c>
      <c r="F83" s="126">
        <f>IF(AND('2 - 4 Hr Raw Data'!Q79="",'3 - 24 Hr Raw Data'!Q79=""),'3 - 24 Hr Raw Data'!J79,"")</f>
        <v>0</v>
      </c>
      <c r="G83" s="126">
        <f>IF(AND('2 - 4 Hr Raw Data'!Q79="",'3 - 24 Hr Raw Data'!Q79=""),'3 - 24 Hr Raw Data'!K79,"")</f>
        <v>0</v>
      </c>
      <c r="H83" s="129">
        <f>IF(AND('2 - 4 Hr Raw Data'!Q79="",'3 - 24 Hr Raw Data'!Q79=""),'3 - 24 Hr Raw Data'!L79,"")</f>
        <v>0</v>
      </c>
      <c r="I83" s="370">
        <f>IF(AND('2 - 4 Hr Raw Data'!Q79="",'3 - 24 Hr Raw Data'!Q79=""),'3 - 24 Hr Raw Data'!M79,"")</f>
        <v>0</v>
      </c>
      <c r="J83" s="225" t="e">
        <f>IF(AND('2 - 4 Hr Raw Data'!Q79="",'3 - 24 Hr Raw Data'!Q79=""),(F83/(E83))*100,"")</f>
        <v>#DIV/0!</v>
      </c>
      <c r="K83" s="127" t="e">
        <f ca="1">IF(AND('2 - 4 Hr Raw Data'!Q79="",'3 - 24 Hr Raw Data'!Q79=""),J83/$J$11,"")</f>
        <v>#DIV/0!</v>
      </c>
      <c r="L83" s="223" t="e">
        <f>IF(AND('2 - 4 Hr Raw Data'!Q79="",'3 - 24 Hr Raw Data'!Q79=""),(G83/(E83))*100,"")</f>
        <v>#DIV/0!</v>
      </c>
      <c r="M83" s="127" t="e">
        <f ca="1">IF(AND('2 - 4 Hr Raw Data'!Q79="",'3 - 24 Hr Raw Data'!Q79=""),L83/$L$11,"")</f>
        <v>#DIV/0!</v>
      </c>
      <c r="N83" s="225" t="e">
        <f ca="1">IF(AND('2 - 4 Hr Raw Data'!Q79="",'3 - 24 Hr Raw Data'!Q79=""),H83/$H$11,"")</f>
        <v>#REF!</v>
      </c>
      <c r="O83" s="127" t="e">
        <f ca="1">IF(AND('2 - 4 Hr Raw Data'!Q79="",'3 - 24 Hr Raw Data'!Q79=""),I83/$I$11,"")</f>
        <v>#REF!</v>
      </c>
      <c r="P83" s="128" t="e">
        <f>IF(AND('2 - 4 Hr Raw Data'!Q79="",'3 - 24 Hr Raw Data'!Q79=""),(E83/D83)*($S$4/1.042)*2,"")</f>
        <v>#DIV/0!</v>
      </c>
      <c r="Q83" s="127" t="e">
        <f>IF(AND('2 - 4 Hr Raw Data'!Q79="",'3 - 24 Hr Raw Data'!Q79=""),LOG(P83/S$6,2),"")</f>
        <v>#DIV/0!</v>
      </c>
      <c r="R83" s="129" t="e">
        <f ca="1">IF(AND('2 - 4 Hr Raw Data'!Q79="",'3 - 24 Hr Raw Data'!Q79=""),(P83/P$11)*100,"")</f>
        <v>#DIV/0!</v>
      </c>
      <c r="S83" s="129" t="e">
        <f ca="1">IF(AND('2 - 4 Hr Raw Data'!Q79="",'3 - 24 Hr Raw Data'!Q79=""),(P83-S$6)/(P$11-S$6)*100,"")</f>
        <v>#DIV/0!</v>
      </c>
      <c r="T83" s="144" t="e">
        <f ca="1">IF(AND('2 - 4 Hr Raw Data'!Q79="",'3 - 24 Hr Raw Data'!Q79=""),(Q83/Q$11)*100,"")</f>
        <v>#DIV/0!</v>
      </c>
      <c r="U83" s="294" t="e">
        <f ca="1">IF(R83&lt;20,"% RNC less than 20 %",IF(AND('2 - 4 Hr Raw Data'!Q79&lt;&gt;"",'3 - 24 Hr Raw Data'!Q79=""),"4 Hour: "&amp;'2 - 4 Hr Raw Data'!Q79,IF(AND('2 - 4 Hr Raw Data'!Q79="",'3 - 24 Hr Raw Data'!Q79&lt;&gt;""),"24 Hour: "&amp;'3 - 24 Hr Raw Data'!Q79,IF(AND('2 - 4 Hr Raw Data'!Q79="",'3 - 24 Hr Raw Data'!Q79=""),"","4 Hour: "&amp;'2 - 4 Hr Raw Data'!Q79&amp;"; 24 Hour: "&amp;'3 - 24 Hr Raw Data'!Q79))))</f>
        <v>#DIV/0!</v>
      </c>
      <c r="V83" s="16" t="b">
        <f t="shared" ca="1" si="1"/>
        <v>0</v>
      </c>
    </row>
    <row r="84" spans="1:22" ht="14" x14ac:dyDescent="0.15">
      <c r="A84" s="343" t="str">
        <f>IF('3 - 24 Hr Raw Data'!O80="","",'3 - 24 Hr Raw Data'!O80)</f>
        <v/>
      </c>
      <c r="B84" s="238" t="str">
        <f>IF(A84="","",'4 - 4 Hr Calc Data'!B84)</f>
        <v/>
      </c>
      <c r="C84" s="290" t="str">
        <f>IF(A84="","",'3 - 24 Hr Raw Data'!P80)</f>
        <v/>
      </c>
      <c r="D84" s="142">
        <f>IF(AND('2 - 4 Hr Raw Data'!Q80="",'3 - 24 Hr Raw Data'!Q80=""),'3 - 24 Hr Raw Data'!B80,"")</f>
        <v>0</v>
      </c>
      <c r="E84" s="128">
        <f>IF(AND('2 - 4 Hr Raw Data'!Q80="",'3 - 24 Hr Raw Data'!Q80=""),'3 - 24 Hr Raw Data'!I80,"")</f>
        <v>0</v>
      </c>
      <c r="F84" s="126">
        <f>IF(AND('2 - 4 Hr Raw Data'!Q80="",'3 - 24 Hr Raw Data'!Q80=""),'3 - 24 Hr Raw Data'!J80,"")</f>
        <v>0</v>
      </c>
      <c r="G84" s="126">
        <f>IF(AND('2 - 4 Hr Raw Data'!Q80="",'3 - 24 Hr Raw Data'!Q80=""),'3 - 24 Hr Raw Data'!K80,"")</f>
        <v>0</v>
      </c>
      <c r="H84" s="129">
        <f>IF(AND('2 - 4 Hr Raw Data'!Q80="",'3 - 24 Hr Raw Data'!Q80=""),'3 - 24 Hr Raw Data'!L80,"")</f>
        <v>0</v>
      </c>
      <c r="I84" s="370">
        <f>IF(AND('2 - 4 Hr Raw Data'!Q80="",'3 - 24 Hr Raw Data'!Q80=""),'3 - 24 Hr Raw Data'!M80,"")</f>
        <v>0</v>
      </c>
      <c r="J84" s="225" t="e">
        <f>IF(AND('2 - 4 Hr Raw Data'!Q80="",'3 - 24 Hr Raw Data'!Q80=""),(F84/(E84))*100,"")</f>
        <v>#DIV/0!</v>
      </c>
      <c r="K84" s="127" t="e">
        <f ca="1">IF(AND('2 - 4 Hr Raw Data'!Q80="",'3 - 24 Hr Raw Data'!Q80=""),J84/$J$11,"")</f>
        <v>#DIV/0!</v>
      </c>
      <c r="L84" s="223" t="e">
        <f>IF(AND('2 - 4 Hr Raw Data'!Q80="",'3 - 24 Hr Raw Data'!Q80=""),(G84/(E84))*100,"")</f>
        <v>#DIV/0!</v>
      </c>
      <c r="M84" s="127" t="e">
        <f ca="1">IF(AND('2 - 4 Hr Raw Data'!Q80="",'3 - 24 Hr Raw Data'!Q80=""),L84/$L$11,"")</f>
        <v>#DIV/0!</v>
      </c>
      <c r="N84" s="225" t="e">
        <f ca="1">IF(AND('2 - 4 Hr Raw Data'!Q80="",'3 - 24 Hr Raw Data'!Q80=""),H84/$H$11,"")</f>
        <v>#REF!</v>
      </c>
      <c r="O84" s="127" t="e">
        <f ca="1">IF(AND('2 - 4 Hr Raw Data'!Q80="",'3 - 24 Hr Raw Data'!Q80=""),I84/$I$11,"")</f>
        <v>#REF!</v>
      </c>
      <c r="P84" s="128" t="e">
        <f>IF(AND('2 - 4 Hr Raw Data'!Q80="",'3 - 24 Hr Raw Data'!Q80=""),(E84/D84)*($S$4/1.042)*2,"")</f>
        <v>#DIV/0!</v>
      </c>
      <c r="Q84" s="127" t="e">
        <f>IF(AND('2 - 4 Hr Raw Data'!Q80="",'3 - 24 Hr Raw Data'!Q80=""),LOG(P84/S$6,2),"")</f>
        <v>#DIV/0!</v>
      </c>
      <c r="R84" s="129" t="e">
        <f ca="1">IF(AND('2 - 4 Hr Raw Data'!Q80="",'3 - 24 Hr Raw Data'!Q80=""),(P84/P$11)*100,"")</f>
        <v>#DIV/0!</v>
      </c>
      <c r="S84" s="129" t="e">
        <f ca="1">IF(AND('2 - 4 Hr Raw Data'!Q80="",'3 - 24 Hr Raw Data'!Q80=""),(P84-S$6)/(P$11-S$6)*100,"")</f>
        <v>#DIV/0!</v>
      </c>
      <c r="T84" s="144" t="e">
        <f ca="1">IF(AND('2 - 4 Hr Raw Data'!Q80="",'3 - 24 Hr Raw Data'!Q80=""),(Q84/Q$11)*100,"")</f>
        <v>#DIV/0!</v>
      </c>
      <c r="U84" s="294" t="e">
        <f ca="1">IF(R84&lt;20,"% RNC less than 20 %",IF(AND('2 - 4 Hr Raw Data'!Q80&lt;&gt;"",'3 - 24 Hr Raw Data'!Q80=""),"4 Hour: "&amp;'2 - 4 Hr Raw Data'!Q80,IF(AND('2 - 4 Hr Raw Data'!Q80="",'3 - 24 Hr Raw Data'!Q80&lt;&gt;""),"24 Hour: "&amp;'3 - 24 Hr Raw Data'!Q80,IF(AND('2 - 4 Hr Raw Data'!Q80="",'3 - 24 Hr Raw Data'!Q80=""),"","4 Hour: "&amp;'2 - 4 Hr Raw Data'!Q80&amp;"; 24 Hour: "&amp;'3 - 24 Hr Raw Data'!Q80))))</f>
        <v>#DIV/0!</v>
      </c>
      <c r="V84" s="16" t="b">
        <f t="shared" ca="1" si="1"/>
        <v>0</v>
      </c>
    </row>
    <row r="85" spans="1:22" ht="14" x14ac:dyDescent="0.15">
      <c r="A85" s="343" t="str">
        <f>IF('3 - 24 Hr Raw Data'!O81="","",'3 - 24 Hr Raw Data'!O81)</f>
        <v/>
      </c>
      <c r="B85" s="238" t="str">
        <f>IF(A85="","",'4 - 4 Hr Calc Data'!B85)</f>
        <v/>
      </c>
      <c r="C85" s="290" t="str">
        <f>IF(A85="","",'3 - 24 Hr Raw Data'!P81)</f>
        <v/>
      </c>
      <c r="D85" s="142">
        <f>IF(AND('2 - 4 Hr Raw Data'!Q81="",'3 - 24 Hr Raw Data'!Q81=""),'3 - 24 Hr Raw Data'!B81,"")</f>
        <v>0</v>
      </c>
      <c r="E85" s="128">
        <f>IF(AND('2 - 4 Hr Raw Data'!Q81="",'3 - 24 Hr Raw Data'!Q81=""),'3 - 24 Hr Raw Data'!I81,"")</f>
        <v>0</v>
      </c>
      <c r="F85" s="126">
        <f>IF(AND('2 - 4 Hr Raw Data'!Q81="",'3 - 24 Hr Raw Data'!Q81=""),'3 - 24 Hr Raw Data'!J81,"")</f>
        <v>0</v>
      </c>
      <c r="G85" s="126">
        <f>IF(AND('2 - 4 Hr Raw Data'!Q81="",'3 - 24 Hr Raw Data'!Q81=""),'3 - 24 Hr Raw Data'!K81,"")</f>
        <v>0</v>
      </c>
      <c r="H85" s="129">
        <f>IF(AND('2 - 4 Hr Raw Data'!Q81="",'3 - 24 Hr Raw Data'!Q81=""),'3 - 24 Hr Raw Data'!L81,"")</f>
        <v>0</v>
      </c>
      <c r="I85" s="370">
        <f>IF(AND('2 - 4 Hr Raw Data'!Q81="",'3 - 24 Hr Raw Data'!Q81=""),'3 - 24 Hr Raw Data'!M81,"")</f>
        <v>0</v>
      </c>
      <c r="J85" s="225" t="e">
        <f>IF(AND('2 - 4 Hr Raw Data'!Q81="",'3 - 24 Hr Raw Data'!Q81=""),(F85/(E85))*100,"")</f>
        <v>#DIV/0!</v>
      </c>
      <c r="K85" s="127" t="e">
        <f ca="1">IF(AND('2 - 4 Hr Raw Data'!Q81="",'3 - 24 Hr Raw Data'!Q81=""),J85/$J$11,"")</f>
        <v>#DIV/0!</v>
      </c>
      <c r="L85" s="223" t="e">
        <f>IF(AND('2 - 4 Hr Raw Data'!Q81="",'3 - 24 Hr Raw Data'!Q81=""),(G85/(E85))*100,"")</f>
        <v>#DIV/0!</v>
      </c>
      <c r="M85" s="127" t="e">
        <f ca="1">IF(AND('2 - 4 Hr Raw Data'!Q81="",'3 - 24 Hr Raw Data'!Q81=""),L85/$L$11,"")</f>
        <v>#DIV/0!</v>
      </c>
      <c r="N85" s="225" t="e">
        <f ca="1">IF(AND('2 - 4 Hr Raw Data'!Q81="",'3 - 24 Hr Raw Data'!Q81=""),H85/$H$11,"")</f>
        <v>#REF!</v>
      </c>
      <c r="O85" s="127" t="e">
        <f ca="1">IF(AND('2 - 4 Hr Raw Data'!Q81="",'3 - 24 Hr Raw Data'!Q81=""),I85/$I$11,"")</f>
        <v>#REF!</v>
      </c>
      <c r="P85" s="128" t="e">
        <f>IF(AND('2 - 4 Hr Raw Data'!Q81="",'3 - 24 Hr Raw Data'!Q81=""),(E85/D85)*($S$4/1.042)*2,"")</f>
        <v>#DIV/0!</v>
      </c>
      <c r="Q85" s="127" t="e">
        <f>IF(AND('2 - 4 Hr Raw Data'!Q81="",'3 - 24 Hr Raw Data'!Q81=""),LOG(P85/S$6,2),"")</f>
        <v>#DIV/0!</v>
      </c>
      <c r="R85" s="129" t="e">
        <f ca="1">IF(AND('2 - 4 Hr Raw Data'!Q81="",'3 - 24 Hr Raw Data'!Q81=""),(P85/P$11)*100,"")</f>
        <v>#DIV/0!</v>
      </c>
      <c r="S85" s="129" t="e">
        <f ca="1">IF(AND('2 - 4 Hr Raw Data'!Q81="",'3 - 24 Hr Raw Data'!Q81=""),(P85-S$6)/(P$11-S$6)*100,"")</f>
        <v>#DIV/0!</v>
      </c>
      <c r="T85" s="144" t="e">
        <f ca="1">IF(AND('2 - 4 Hr Raw Data'!Q81="",'3 - 24 Hr Raw Data'!Q81=""),(Q85/Q$11)*100,"")</f>
        <v>#DIV/0!</v>
      </c>
      <c r="U85" s="294" t="e">
        <f ca="1">IF(R85&lt;20,"% RNC less than 20 %",IF(AND('2 - 4 Hr Raw Data'!Q81&lt;&gt;"",'3 - 24 Hr Raw Data'!Q81=""),"4 Hour: "&amp;'2 - 4 Hr Raw Data'!Q81,IF(AND('2 - 4 Hr Raw Data'!Q81="",'3 - 24 Hr Raw Data'!Q81&lt;&gt;""),"24 Hour: "&amp;'3 - 24 Hr Raw Data'!Q81,IF(AND('2 - 4 Hr Raw Data'!Q81="",'3 - 24 Hr Raw Data'!Q81=""),"","4 Hour: "&amp;'2 - 4 Hr Raw Data'!Q81&amp;"; 24 Hour: "&amp;'3 - 24 Hr Raw Data'!Q81))))</f>
        <v>#DIV/0!</v>
      </c>
      <c r="V85" s="16" t="b">
        <f t="shared" ca="1" si="1"/>
        <v>0</v>
      </c>
    </row>
    <row r="86" spans="1:22" ht="14" x14ac:dyDescent="0.15">
      <c r="A86" s="343" t="str">
        <f>IF('3 - 24 Hr Raw Data'!O82="","",'3 - 24 Hr Raw Data'!O82)</f>
        <v/>
      </c>
      <c r="B86" s="238" t="str">
        <f>IF(A86="","",'4 - 4 Hr Calc Data'!B86)</f>
        <v/>
      </c>
      <c r="C86" s="290" t="str">
        <f>IF(A86="","",'3 - 24 Hr Raw Data'!P82)</f>
        <v/>
      </c>
      <c r="D86" s="142">
        <f>IF(AND('2 - 4 Hr Raw Data'!Q82="",'3 - 24 Hr Raw Data'!Q82=""),'3 - 24 Hr Raw Data'!B82,"")</f>
        <v>0</v>
      </c>
      <c r="E86" s="128">
        <f>IF(AND('2 - 4 Hr Raw Data'!Q82="",'3 - 24 Hr Raw Data'!Q82=""),'3 - 24 Hr Raw Data'!I82,"")</f>
        <v>0</v>
      </c>
      <c r="F86" s="126">
        <f>IF(AND('2 - 4 Hr Raw Data'!Q82="",'3 - 24 Hr Raw Data'!Q82=""),'3 - 24 Hr Raw Data'!J82,"")</f>
        <v>0</v>
      </c>
      <c r="G86" s="126">
        <f>IF(AND('2 - 4 Hr Raw Data'!Q82="",'3 - 24 Hr Raw Data'!Q82=""),'3 - 24 Hr Raw Data'!K82,"")</f>
        <v>0</v>
      </c>
      <c r="H86" s="129">
        <f>IF(AND('2 - 4 Hr Raw Data'!Q82="",'3 - 24 Hr Raw Data'!Q82=""),'3 - 24 Hr Raw Data'!L82,"")</f>
        <v>0</v>
      </c>
      <c r="I86" s="370">
        <f>IF(AND('2 - 4 Hr Raw Data'!Q82="",'3 - 24 Hr Raw Data'!Q82=""),'3 - 24 Hr Raw Data'!M82,"")</f>
        <v>0</v>
      </c>
      <c r="J86" s="225" t="e">
        <f>IF(AND('2 - 4 Hr Raw Data'!Q82="",'3 - 24 Hr Raw Data'!Q82=""),(F86/(E86))*100,"")</f>
        <v>#DIV/0!</v>
      </c>
      <c r="K86" s="127" t="e">
        <f ca="1">IF(AND('2 - 4 Hr Raw Data'!Q82="",'3 - 24 Hr Raw Data'!Q82=""),J86/$J$11,"")</f>
        <v>#DIV/0!</v>
      </c>
      <c r="L86" s="223" t="e">
        <f>IF(AND('2 - 4 Hr Raw Data'!Q82="",'3 - 24 Hr Raw Data'!Q82=""),(G86/(E86))*100,"")</f>
        <v>#DIV/0!</v>
      </c>
      <c r="M86" s="127" t="e">
        <f ca="1">IF(AND('2 - 4 Hr Raw Data'!Q82="",'3 - 24 Hr Raw Data'!Q82=""),L86/$L$11,"")</f>
        <v>#DIV/0!</v>
      </c>
      <c r="N86" s="225" t="e">
        <f ca="1">IF(AND('2 - 4 Hr Raw Data'!Q82="",'3 - 24 Hr Raw Data'!Q82=""),H86/$H$11,"")</f>
        <v>#REF!</v>
      </c>
      <c r="O86" s="127" t="e">
        <f ca="1">IF(AND('2 - 4 Hr Raw Data'!Q82="",'3 - 24 Hr Raw Data'!Q82=""),I86/$I$11,"")</f>
        <v>#REF!</v>
      </c>
      <c r="P86" s="128" t="e">
        <f>IF(AND('2 - 4 Hr Raw Data'!Q82="",'3 - 24 Hr Raw Data'!Q82=""),(E86/D86)*($S$4/1.042)*2,"")</f>
        <v>#DIV/0!</v>
      </c>
      <c r="Q86" s="127" t="e">
        <f>IF(AND('2 - 4 Hr Raw Data'!Q82="",'3 - 24 Hr Raw Data'!Q82=""),LOG(P86/S$6,2),"")</f>
        <v>#DIV/0!</v>
      </c>
      <c r="R86" s="129" t="e">
        <f ca="1">IF(AND('2 - 4 Hr Raw Data'!Q82="",'3 - 24 Hr Raw Data'!Q82=""),(P86/P$11)*100,"")</f>
        <v>#DIV/0!</v>
      </c>
      <c r="S86" s="129" t="e">
        <f ca="1">IF(AND('2 - 4 Hr Raw Data'!Q82="",'3 - 24 Hr Raw Data'!Q82=""),(P86-S$6)/(P$11-S$6)*100,"")</f>
        <v>#DIV/0!</v>
      </c>
      <c r="T86" s="144" t="e">
        <f ca="1">IF(AND('2 - 4 Hr Raw Data'!Q82="",'3 - 24 Hr Raw Data'!Q82=""),(Q86/Q$11)*100,"")</f>
        <v>#DIV/0!</v>
      </c>
      <c r="U86" s="294" t="e">
        <f ca="1">IF(R86&lt;20,"% RNC less than 20 %",IF(AND('2 - 4 Hr Raw Data'!Q82&lt;&gt;"",'3 - 24 Hr Raw Data'!Q82=""),"4 Hour: "&amp;'2 - 4 Hr Raw Data'!Q82,IF(AND('2 - 4 Hr Raw Data'!Q82="",'3 - 24 Hr Raw Data'!Q82&lt;&gt;""),"24 Hour: "&amp;'3 - 24 Hr Raw Data'!Q82,IF(AND('2 - 4 Hr Raw Data'!Q82="",'3 - 24 Hr Raw Data'!Q82=""),"","4 Hour: "&amp;'2 - 4 Hr Raw Data'!Q82&amp;"; 24 Hour: "&amp;'3 - 24 Hr Raw Data'!Q82))))</f>
        <v>#DIV/0!</v>
      </c>
      <c r="V86" s="16" t="b">
        <f t="shared" ca="1" si="1"/>
        <v>0</v>
      </c>
    </row>
    <row r="87" spans="1:22" ht="14" x14ac:dyDescent="0.15">
      <c r="A87" s="343" t="str">
        <f>IF('3 - 24 Hr Raw Data'!O83="","",'3 - 24 Hr Raw Data'!O83)</f>
        <v/>
      </c>
      <c r="B87" s="238" t="str">
        <f>IF(A87="","",'4 - 4 Hr Calc Data'!B87)</f>
        <v/>
      </c>
      <c r="C87" s="290" t="str">
        <f>IF(A87="","",'3 - 24 Hr Raw Data'!P83)</f>
        <v/>
      </c>
      <c r="D87" s="142">
        <f>IF(AND('2 - 4 Hr Raw Data'!Q83="",'3 - 24 Hr Raw Data'!Q83=""),'3 - 24 Hr Raw Data'!B83,"")</f>
        <v>0</v>
      </c>
      <c r="E87" s="128">
        <f>IF(AND('2 - 4 Hr Raw Data'!Q83="",'3 - 24 Hr Raw Data'!Q83=""),'3 - 24 Hr Raw Data'!I83,"")</f>
        <v>0</v>
      </c>
      <c r="F87" s="126">
        <f>IF(AND('2 - 4 Hr Raw Data'!Q83="",'3 - 24 Hr Raw Data'!Q83=""),'3 - 24 Hr Raw Data'!J83,"")</f>
        <v>0</v>
      </c>
      <c r="G87" s="126">
        <f>IF(AND('2 - 4 Hr Raw Data'!Q83="",'3 - 24 Hr Raw Data'!Q83=""),'3 - 24 Hr Raw Data'!K83,"")</f>
        <v>0</v>
      </c>
      <c r="H87" s="129">
        <f>IF(AND('2 - 4 Hr Raw Data'!Q83="",'3 - 24 Hr Raw Data'!Q83=""),'3 - 24 Hr Raw Data'!L83,"")</f>
        <v>0</v>
      </c>
      <c r="I87" s="370">
        <f>IF(AND('2 - 4 Hr Raw Data'!Q83="",'3 - 24 Hr Raw Data'!Q83=""),'3 - 24 Hr Raw Data'!M83,"")</f>
        <v>0</v>
      </c>
      <c r="J87" s="225" t="e">
        <f>IF(AND('2 - 4 Hr Raw Data'!Q83="",'3 - 24 Hr Raw Data'!Q83=""),(F87/(E87))*100,"")</f>
        <v>#DIV/0!</v>
      </c>
      <c r="K87" s="127" t="e">
        <f ca="1">IF(AND('2 - 4 Hr Raw Data'!Q83="",'3 - 24 Hr Raw Data'!Q83=""),J87/$J$11,"")</f>
        <v>#DIV/0!</v>
      </c>
      <c r="L87" s="223" t="e">
        <f>IF(AND('2 - 4 Hr Raw Data'!Q83="",'3 - 24 Hr Raw Data'!Q83=""),(G87/(E87))*100,"")</f>
        <v>#DIV/0!</v>
      </c>
      <c r="M87" s="127" t="e">
        <f ca="1">IF(AND('2 - 4 Hr Raw Data'!Q83="",'3 - 24 Hr Raw Data'!Q83=""),L87/$L$11,"")</f>
        <v>#DIV/0!</v>
      </c>
      <c r="N87" s="225" t="e">
        <f ca="1">IF(AND('2 - 4 Hr Raw Data'!Q83="",'3 - 24 Hr Raw Data'!Q83=""),H87/$H$11,"")</f>
        <v>#REF!</v>
      </c>
      <c r="O87" s="127" t="e">
        <f ca="1">IF(AND('2 - 4 Hr Raw Data'!Q83="",'3 - 24 Hr Raw Data'!Q83=""),I87/$I$11,"")</f>
        <v>#REF!</v>
      </c>
      <c r="P87" s="128" t="e">
        <f>IF(AND('2 - 4 Hr Raw Data'!Q83="",'3 - 24 Hr Raw Data'!Q83=""),(E87/D87)*($S$4/1.042)*2,"")</f>
        <v>#DIV/0!</v>
      </c>
      <c r="Q87" s="127" t="e">
        <f>IF(AND('2 - 4 Hr Raw Data'!Q83="",'3 - 24 Hr Raw Data'!Q83=""),LOG(P87/S$6,2),"")</f>
        <v>#DIV/0!</v>
      </c>
      <c r="R87" s="129" t="e">
        <f ca="1">IF(AND('2 - 4 Hr Raw Data'!Q83="",'3 - 24 Hr Raw Data'!Q83=""),(P87/P$11)*100,"")</f>
        <v>#DIV/0!</v>
      </c>
      <c r="S87" s="129" t="e">
        <f ca="1">IF(AND('2 - 4 Hr Raw Data'!Q83="",'3 - 24 Hr Raw Data'!Q83=""),(P87-S$6)/(P$11-S$6)*100,"")</f>
        <v>#DIV/0!</v>
      </c>
      <c r="T87" s="144" t="e">
        <f ca="1">IF(AND('2 - 4 Hr Raw Data'!Q83="",'3 - 24 Hr Raw Data'!Q83=""),(Q87/Q$11)*100,"")</f>
        <v>#DIV/0!</v>
      </c>
      <c r="U87" s="294" t="e">
        <f ca="1">IF(R87&lt;20,"% RNC less than 20 %",IF(AND('2 - 4 Hr Raw Data'!Q83&lt;&gt;"",'3 - 24 Hr Raw Data'!Q83=""),"4 Hour: "&amp;'2 - 4 Hr Raw Data'!Q83,IF(AND('2 - 4 Hr Raw Data'!Q83="",'3 - 24 Hr Raw Data'!Q83&lt;&gt;""),"24 Hour: "&amp;'3 - 24 Hr Raw Data'!Q83,IF(AND('2 - 4 Hr Raw Data'!Q83="",'3 - 24 Hr Raw Data'!Q83=""),"","4 Hour: "&amp;'2 - 4 Hr Raw Data'!Q83&amp;"; 24 Hour: "&amp;'3 - 24 Hr Raw Data'!Q83))))</f>
        <v>#DIV/0!</v>
      </c>
      <c r="V87" s="16" t="b">
        <f t="shared" ca="1" si="1"/>
        <v>0</v>
      </c>
    </row>
    <row r="88" spans="1:22" ht="14" x14ac:dyDescent="0.15">
      <c r="A88" s="343" t="str">
        <f>IF('3 - 24 Hr Raw Data'!O84="","",'3 - 24 Hr Raw Data'!O84)</f>
        <v/>
      </c>
      <c r="B88" s="238" t="str">
        <f>IF(A88="","",'4 - 4 Hr Calc Data'!B88)</f>
        <v/>
      </c>
      <c r="C88" s="290" t="str">
        <f>IF(A88="","",'3 - 24 Hr Raw Data'!P84)</f>
        <v/>
      </c>
      <c r="D88" s="142">
        <f>IF(AND('2 - 4 Hr Raw Data'!Q84="",'3 - 24 Hr Raw Data'!Q84=""),'3 - 24 Hr Raw Data'!B84,"")</f>
        <v>0</v>
      </c>
      <c r="E88" s="128">
        <f>IF(AND('2 - 4 Hr Raw Data'!Q84="",'3 - 24 Hr Raw Data'!Q84=""),'3 - 24 Hr Raw Data'!I84,"")</f>
        <v>0</v>
      </c>
      <c r="F88" s="126">
        <f>IF(AND('2 - 4 Hr Raw Data'!Q84="",'3 - 24 Hr Raw Data'!Q84=""),'3 - 24 Hr Raw Data'!J84,"")</f>
        <v>0</v>
      </c>
      <c r="G88" s="126">
        <f>IF(AND('2 - 4 Hr Raw Data'!Q84="",'3 - 24 Hr Raw Data'!Q84=""),'3 - 24 Hr Raw Data'!K84,"")</f>
        <v>0</v>
      </c>
      <c r="H88" s="129">
        <f>IF(AND('2 - 4 Hr Raw Data'!Q84="",'3 - 24 Hr Raw Data'!Q84=""),'3 - 24 Hr Raw Data'!L84,"")</f>
        <v>0</v>
      </c>
      <c r="I88" s="370">
        <f>IF(AND('2 - 4 Hr Raw Data'!Q84="",'3 - 24 Hr Raw Data'!Q84=""),'3 - 24 Hr Raw Data'!M84,"")</f>
        <v>0</v>
      </c>
      <c r="J88" s="225" t="e">
        <f>IF(AND('2 - 4 Hr Raw Data'!Q84="",'3 - 24 Hr Raw Data'!Q84=""),(F88/(E88))*100,"")</f>
        <v>#DIV/0!</v>
      </c>
      <c r="K88" s="127" t="e">
        <f ca="1">IF(AND('2 - 4 Hr Raw Data'!Q84="",'3 - 24 Hr Raw Data'!Q84=""),J88/$J$11,"")</f>
        <v>#DIV/0!</v>
      </c>
      <c r="L88" s="223" t="e">
        <f>IF(AND('2 - 4 Hr Raw Data'!Q84="",'3 - 24 Hr Raw Data'!Q84=""),(G88/(E88))*100,"")</f>
        <v>#DIV/0!</v>
      </c>
      <c r="M88" s="127" t="e">
        <f ca="1">IF(AND('2 - 4 Hr Raw Data'!Q84="",'3 - 24 Hr Raw Data'!Q84=""),L88/$L$11,"")</f>
        <v>#DIV/0!</v>
      </c>
      <c r="N88" s="225" t="e">
        <f ca="1">IF(AND('2 - 4 Hr Raw Data'!Q84="",'3 - 24 Hr Raw Data'!Q84=""),H88/$H$11,"")</f>
        <v>#REF!</v>
      </c>
      <c r="O88" s="127" t="e">
        <f ca="1">IF(AND('2 - 4 Hr Raw Data'!Q84="",'3 - 24 Hr Raw Data'!Q84=""),I88/$I$11,"")</f>
        <v>#REF!</v>
      </c>
      <c r="P88" s="128" t="e">
        <f>IF(AND('2 - 4 Hr Raw Data'!Q84="",'3 - 24 Hr Raw Data'!Q84=""),(E88/D88)*($S$4/1.042)*2,"")</f>
        <v>#DIV/0!</v>
      </c>
      <c r="Q88" s="127" t="e">
        <f>IF(AND('2 - 4 Hr Raw Data'!Q84="",'3 - 24 Hr Raw Data'!Q84=""),LOG(P88/S$6,2),"")</f>
        <v>#DIV/0!</v>
      </c>
      <c r="R88" s="129" t="e">
        <f ca="1">IF(AND('2 - 4 Hr Raw Data'!Q84="",'3 - 24 Hr Raw Data'!Q84=""),(P88/P$11)*100,"")</f>
        <v>#DIV/0!</v>
      </c>
      <c r="S88" s="129" t="e">
        <f ca="1">IF(AND('2 - 4 Hr Raw Data'!Q84="",'3 - 24 Hr Raw Data'!Q84=""),(P88-S$6)/(P$11-S$6)*100,"")</f>
        <v>#DIV/0!</v>
      </c>
      <c r="T88" s="144" t="e">
        <f ca="1">IF(AND('2 - 4 Hr Raw Data'!Q84="",'3 - 24 Hr Raw Data'!Q84=""),(Q88/Q$11)*100,"")</f>
        <v>#DIV/0!</v>
      </c>
      <c r="U88" s="294" t="e">
        <f ca="1">IF(R88&lt;20,"% RNC less than 20 %",IF(AND('2 - 4 Hr Raw Data'!Q84&lt;&gt;"",'3 - 24 Hr Raw Data'!Q84=""),"4 Hour: "&amp;'2 - 4 Hr Raw Data'!Q84,IF(AND('2 - 4 Hr Raw Data'!Q84="",'3 - 24 Hr Raw Data'!Q84&lt;&gt;""),"24 Hour: "&amp;'3 - 24 Hr Raw Data'!Q84,IF(AND('2 - 4 Hr Raw Data'!Q84="",'3 - 24 Hr Raw Data'!Q84=""),"","4 Hour: "&amp;'2 - 4 Hr Raw Data'!Q84&amp;"; 24 Hour: "&amp;'3 - 24 Hr Raw Data'!Q84))))</f>
        <v>#DIV/0!</v>
      </c>
      <c r="V88" s="16" t="b">
        <f t="shared" ca="1" si="1"/>
        <v>0</v>
      </c>
    </row>
    <row r="89" spans="1:22" ht="14" x14ac:dyDescent="0.15">
      <c r="A89" s="343" t="str">
        <f>IF('3 - 24 Hr Raw Data'!O85="","",'3 - 24 Hr Raw Data'!O85)</f>
        <v/>
      </c>
      <c r="B89" s="238" t="str">
        <f>IF(A89="","",'4 - 4 Hr Calc Data'!B89)</f>
        <v/>
      </c>
      <c r="C89" s="290" t="str">
        <f>IF(A89="","",'3 - 24 Hr Raw Data'!P85)</f>
        <v/>
      </c>
      <c r="D89" s="142">
        <f>IF(AND('2 - 4 Hr Raw Data'!Q85="",'3 - 24 Hr Raw Data'!Q85=""),'3 - 24 Hr Raw Data'!B85,"")</f>
        <v>0</v>
      </c>
      <c r="E89" s="128">
        <f>IF(AND('2 - 4 Hr Raw Data'!Q85="",'3 - 24 Hr Raw Data'!Q85=""),'3 - 24 Hr Raw Data'!I85,"")</f>
        <v>0</v>
      </c>
      <c r="F89" s="126">
        <f>IF(AND('2 - 4 Hr Raw Data'!Q85="",'3 - 24 Hr Raw Data'!Q85=""),'3 - 24 Hr Raw Data'!J85,"")</f>
        <v>0</v>
      </c>
      <c r="G89" s="126">
        <f>IF(AND('2 - 4 Hr Raw Data'!Q85="",'3 - 24 Hr Raw Data'!Q85=""),'3 - 24 Hr Raw Data'!K85,"")</f>
        <v>0</v>
      </c>
      <c r="H89" s="129">
        <f>IF(AND('2 - 4 Hr Raw Data'!Q85="",'3 - 24 Hr Raw Data'!Q85=""),'3 - 24 Hr Raw Data'!L85,"")</f>
        <v>0</v>
      </c>
      <c r="I89" s="370">
        <f>IF(AND('2 - 4 Hr Raw Data'!Q85="",'3 - 24 Hr Raw Data'!Q85=""),'3 - 24 Hr Raw Data'!M85,"")</f>
        <v>0</v>
      </c>
      <c r="J89" s="225" t="e">
        <f>IF(AND('2 - 4 Hr Raw Data'!Q85="",'3 - 24 Hr Raw Data'!Q85=""),(F89/(E89))*100,"")</f>
        <v>#DIV/0!</v>
      </c>
      <c r="K89" s="127" t="e">
        <f ca="1">IF(AND('2 - 4 Hr Raw Data'!Q85="",'3 - 24 Hr Raw Data'!Q85=""),J89/$J$11,"")</f>
        <v>#DIV/0!</v>
      </c>
      <c r="L89" s="223" t="e">
        <f>IF(AND('2 - 4 Hr Raw Data'!Q85="",'3 - 24 Hr Raw Data'!Q85=""),(G89/(E89))*100,"")</f>
        <v>#DIV/0!</v>
      </c>
      <c r="M89" s="127" t="e">
        <f ca="1">IF(AND('2 - 4 Hr Raw Data'!Q85="",'3 - 24 Hr Raw Data'!Q85=""),L89/$L$11,"")</f>
        <v>#DIV/0!</v>
      </c>
      <c r="N89" s="225" t="e">
        <f ca="1">IF(AND('2 - 4 Hr Raw Data'!Q85="",'3 - 24 Hr Raw Data'!Q85=""),H89/$H$11,"")</f>
        <v>#REF!</v>
      </c>
      <c r="O89" s="127" t="e">
        <f ca="1">IF(AND('2 - 4 Hr Raw Data'!Q85="",'3 - 24 Hr Raw Data'!Q85=""),I89/$I$11,"")</f>
        <v>#REF!</v>
      </c>
      <c r="P89" s="128" t="e">
        <f>IF(AND('2 - 4 Hr Raw Data'!Q85="",'3 - 24 Hr Raw Data'!Q85=""),(E89/D89)*($S$4/1.042)*2,"")</f>
        <v>#DIV/0!</v>
      </c>
      <c r="Q89" s="127" t="e">
        <f>IF(AND('2 - 4 Hr Raw Data'!Q85="",'3 - 24 Hr Raw Data'!Q85=""),LOG(P89/S$6,2),"")</f>
        <v>#DIV/0!</v>
      </c>
      <c r="R89" s="129" t="e">
        <f ca="1">IF(AND('2 - 4 Hr Raw Data'!Q85="",'3 - 24 Hr Raw Data'!Q85=""),(P89/P$11)*100,"")</f>
        <v>#DIV/0!</v>
      </c>
      <c r="S89" s="129" t="e">
        <f ca="1">IF(AND('2 - 4 Hr Raw Data'!Q85="",'3 - 24 Hr Raw Data'!Q85=""),(P89-S$6)/(P$11-S$6)*100,"")</f>
        <v>#DIV/0!</v>
      </c>
      <c r="T89" s="144" t="e">
        <f ca="1">IF(AND('2 - 4 Hr Raw Data'!Q85="",'3 - 24 Hr Raw Data'!Q85=""),(Q89/Q$11)*100,"")</f>
        <v>#DIV/0!</v>
      </c>
      <c r="U89" s="294" t="e">
        <f ca="1">IF(R89&lt;20,"% RNC less than 20 %",IF(AND('2 - 4 Hr Raw Data'!Q85&lt;&gt;"",'3 - 24 Hr Raw Data'!Q85=""),"4 Hour: "&amp;'2 - 4 Hr Raw Data'!Q85,IF(AND('2 - 4 Hr Raw Data'!Q85="",'3 - 24 Hr Raw Data'!Q85&lt;&gt;""),"24 Hour: "&amp;'3 - 24 Hr Raw Data'!Q85,IF(AND('2 - 4 Hr Raw Data'!Q85="",'3 - 24 Hr Raw Data'!Q85=""),"","4 Hour: "&amp;'2 - 4 Hr Raw Data'!Q85&amp;"; 24 Hour: "&amp;'3 - 24 Hr Raw Data'!Q85))))</f>
        <v>#DIV/0!</v>
      </c>
      <c r="V89" s="16" t="b">
        <f t="shared" ca="1" si="1"/>
        <v>0</v>
      </c>
    </row>
    <row r="90" spans="1:22" ht="14" x14ac:dyDescent="0.15">
      <c r="A90" s="343" t="str">
        <f>IF('3 - 24 Hr Raw Data'!O86="","",'3 - 24 Hr Raw Data'!O86)</f>
        <v/>
      </c>
      <c r="B90" s="238" t="str">
        <f>IF(A90="","",'4 - 4 Hr Calc Data'!B90)</f>
        <v/>
      </c>
      <c r="C90" s="290" t="str">
        <f>IF(A90="","",'3 - 24 Hr Raw Data'!P86)</f>
        <v/>
      </c>
      <c r="D90" s="142">
        <f>IF(AND('2 - 4 Hr Raw Data'!Q86="",'3 - 24 Hr Raw Data'!Q86=""),'3 - 24 Hr Raw Data'!B86,"")</f>
        <v>0</v>
      </c>
      <c r="E90" s="128">
        <f>IF(AND('2 - 4 Hr Raw Data'!Q86="",'3 - 24 Hr Raw Data'!Q86=""),'3 - 24 Hr Raw Data'!I86,"")</f>
        <v>0</v>
      </c>
      <c r="F90" s="126">
        <f>IF(AND('2 - 4 Hr Raw Data'!Q86="",'3 - 24 Hr Raw Data'!Q86=""),'3 - 24 Hr Raw Data'!J86,"")</f>
        <v>0</v>
      </c>
      <c r="G90" s="126">
        <f>IF(AND('2 - 4 Hr Raw Data'!Q86="",'3 - 24 Hr Raw Data'!Q86=""),'3 - 24 Hr Raw Data'!K86,"")</f>
        <v>0</v>
      </c>
      <c r="H90" s="129">
        <f>IF(AND('2 - 4 Hr Raw Data'!Q86="",'3 - 24 Hr Raw Data'!Q86=""),'3 - 24 Hr Raw Data'!L86,"")</f>
        <v>0</v>
      </c>
      <c r="I90" s="370">
        <f>IF(AND('2 - 4 Hr Raw Data'!Q86="",'3 - 24 Hr Raw Data'!Q86=""),'3 - 24 Hr Raw Data'!M86,"")</f>
        <v>0</v>
      </c>
      <c r="J90" s="225" t="e">
        <f>IF(AND('2 - 4 Hr Raw Data'!Q86="",'3 - 24 Hr Raw Data'!Q86=""),(F90/(E90))*100,"")</f>
        <v>#DIV/0!</v>
      </c>
      <c r="K90" s="127" t="e">
        <f ca="1">IF(AND('2 - 4 Hr Raw Data'!Q86="",'3 - 24 Hr Raw Data'!Q86=""),J90/$J$11,"")</f>
        <v>#DIV/0!</v>
      </c>
      <c r="L90" s="223" t="e">
        <f>IF(AND('2 - 4 Hr Raw Data'!Q86="",'3 - 24 Hr Raw Data'!Q86=""),(G90/(E90))*100,"")</f>
        <v>#DIV/0!</v>
      </c>
      <c r="M90" s="127" t="e">
        <f ca="1">IF(AND('2 - 4 Hr Raw Data'!Q86="",'3 - 24 Hr Raw Data'!Q86=""),L90/$L$11,"")</f>
        <v>#DIV/0!</v>
      </c>
      <c r="N90" s="225" t="e">
        <f ca="1">IF(AND('2 - 4 Hr Raw Data'!Q86="",'3 - 24 Hr Raw Data'!Q86=""),H90/$H$11,"")</f>
        <v>#REF!</v>
      </c>
      <c r="O90" s="127" t="e">
        <f ca="1">IF(AND('2 - 4 Hr Raw Data'!Q86="",'3 - 24 Hr Raw Data'!Q86=""),I90/$I$11,"")</f>
        <v>#REF!</v>
      </c>
      <c r="P90" s="128" t="e">
        <f>IF(AND('2 - 4 Hr Raw Data'!Q86="",'3 - 24 Hr Raw Data'!Q86=""),(E90/D90)*($S$4/1.042)*2,"")</f>
        <v>#DIV/0!</v>
      </c>
      <c r="Q90" s="127" t="e">
        <f>IF(AND('2 - 4 Hr Raw Data'!Q86="",'3 - 24 Hr Raw Data'!Q86=""),LOG(P90/S$6,2),"")</f>
        <v>#DIV/0!</v>
      </c>
      <c r="R90" s="129" t="e">
        <f ca="1">IF(AND('2 - 4 Hr Raw Data'!Q86="",'3 - 24 Hr Raw Data'!Q86=""),(P90/P$11)*100,"")</f>
        <v>#DIV/0!</v>
      </c>
      <c r="S90" s="129" t="e">
        <f ca="1">IF(AND('2 - 4 Hr Raw Data'!Q86="",'3 - 24 Hr Raw Data'!Q86=""),(P90-S$6)/(P$11-S$6)*100,"")</f>
        <v>#DIV/0!</v>
      </c>
      <c r="T90" s="144" t="e">
        <f ca="1">IF(AND('2 - 4 Hr Raw Data'!Q86="",'3 - 24 Hr Raw Data'!Q86=""),(Q90/Q$11)*100,"")</f>
        <v>#DIV/0!</v>
      </c>
      <c r="U90" s="294" t="e">
        <f ca="1">IF(R90&lt;20,"% RNC less than 20 %",IF(AND('2 - 4 Hr Raw Data'!Q86&lt;&gt;"",'3 - 24 Hr Raw Data'!Q86=""),"4 Hour: "&amp;'2 - 4 Hr Raw Data'!Q86,IF(AND('2 - 4 Hr Raw Data'!Q86="",'3 - 24 Hr Raw Data'!Q86&lt;&gt;""),"24 Hour: "&amp;'3 - 24 Hr Raw Data'!Q86,IF(AND('2 - 4 Hr Raw Data'!Q86="",'3 - 24 Hr Raw Data'!Q86=""),"","4 Hour: "&amp;'2 - 4 Hr Raw Data'!Q86&amp;"; 24 Hour: "&amp;'3 - 24 Hr Raw Data'!Q86))))</f>
        <v>#DIV/0!</v>
      </c>
      <c r="V90" s="16" t="b">
        <f t="shared" ca="1" si="1"/>
        <v>0</v>
      </c>
    </row>
    <row r="91" spans="1:22" ht="14" x14ac:dyDescent="0.15">
      <c r="A91" s="343" t="str">
        <f>IF('3 - 24 Hr Raw Data'!O87="","",'3 - 24 Hr Raw Data'!O87)</f>
        <v/>
      </c>
      <c r="B91" s="238" t="str">
        <f>IF(A91="","",'4 - 4 Hr Calc Data'!B91)</f>
        <v/>
      </c>
      <c r="C91" s="290" t="str">
        <f>IF(A91="","",'3 - 24 Hr Raw Data'!P87)</f>
        <v/>
      </c>
      <c r="D91" s="142">
        <f>IF(AND('2 - 4 Hr Raw Data'!Q87="",'3 - 24 Hr Raw Data'!Q87=""),'3 - 24 Hr Raw Data'!B87,"")</f>
        <v>0</v>
      </c>
      <c r="E91" s="128">
        <f>IF(AND('2 - 4 Hr Raw Data'!Q87="",'3 - 24 Hr Raw Data'!Q87=""),'3 - 24 Hr Raw Data'!I87,"")</f>
        <v>0</v>
      </c>
      <c r="F91" s="126">
        <f>IF(AND('2 - 4 Hr Raw Data'!Q87="",'3 - 24 Hr Raw Data'!Q87=""),'3 - 24 Hr Raw Data'!J87,"")</f>
        <v>0</v>
      </c>
      <c r="G91" s="126">
        <f>IF(AND('2 - 4 Hr Raw Data'!Q87="",'3 - 24 Hr Raw Data'!Q87=""),'3 - 24 Hr Raw Data'!K87,"")</f>
        <v>0</v>
      </c>
      <c r="H91" s="129">
        <f>IF(AND('2 - 4 Hr Raw Data'!Q87="",'3 - 24 Hr Raw Data'!Q87=""),'3 - 24 Hr Raw Data'!L87,"")</f>
        <v>0</v>
      </c>
      <c r="I91" s="370">
        <f>IF(AND('2 - 4 Hr Raw Data'!Q87="",'3 - 24 Hr Raw Data'!Q87=""),'3 - 24 Hr Raw Data'!M87,"")</f>
        <v>0</v>
      </c>
      <c r="J91" s="225" t="e">
        <f>IF(AND('2 - 4 Hr Raw Data'!Q87="",'3 - 24 Hr Raw Data'!Q87=""),(F91/(E91))*100,"")</f>
        <v>#DIV/0!</v>
      </c>
      <c r="K91" s="127" t="e">
        <f ca="1">IF(AND('2 - 4 Hr Raw Data'!Q87="",'3 - 24 Hr Raw Data'!Q87=""),J91/$J$11,"")</f>
        <v>#DIV/0!</v>
      </c>
      <c r="L91" s="223" t="e">
        <f>IF(AND('2 - 4 Hr Raw Data'!Q87="",'3 - 24 Hr Raw Data'!Q87=""),(G91/(E91))*100,"")</f>
        <v>#DIV/0!</v>
      </c>
      <c r="M91" s="127" t="e">
        <f ca="1">IF(AND('2 - 4 Hr Raw Data'!Q87="",'3 - 24 Hr Raw Data'!Q87=""),L91/$L$11,"")</f>
        <v>#DIV/0!</v>
      </c>
      <c r="N91" s="225" t="e">
        <f ca="1">IF(AND('2 - 4 Hr Raw Data'!Q87="",'3 - 24 Hr Raw Data'!Q87=""),H91/$H$11,"")</f>
        <v>#REF!</v>
      </c>
      <c r="O91" s="127" t="e">
        <f ca="1">IF(AND('2 - 4 Hr Raw Data'!Q87="",'3 - 24 Hr Raw Data'!Q87=""),I91/$I$11,"")</f>
        <v>#REF!</v>
      </c>
      <c r="P91" s="128" t="e">
        <f>IF(AND('2 - 4 Hr Raw Data'!Q87="",'3 - 24 Hr Raw Data'!Q87=""),(E91/D91)*($S$4/1.042)*2,"")</f>
        <v>#DIV/0!</v>
      </c>
      <c r="Q91" s="127" t="e">
        <f>IF(AND('2 - 4 Hr Raw Data'!Q87="",'3 - 24 Hr Raw Data'!Q87=""),LOG(P91/S$6,2),"")</f>
        <v>#DIV/0!</v>
      </c>
      <c r="R91" s="129" t="e">
        <f ca="1">IF(AND('2 - 4 Hr Raw Data'!Q87="",'3 - 24 Hr Raw Data'!Q87=""),(P91/P$11)*100,"")</f>
        <v>#DIV/0!</v>
      </c>
      <c r="S91" s="129" t="e">
        <f ca="1">IF(AND('2 - 4 Hr Raw Data'!Q87="",'3 - 24 Hr Raw Data'!Q87=""),(P91-S$6)/(P$11-S$6)*100,"")</f>
        <v>#DIV/0!</v>
      </c>
      <c r="T91" s="144" t="e">
        <f ca="1">IF(AND('2 - 4 Hr Raw Data'!Q87="",'3 - 24 Hr Raw Data'!Q87=""),(Q91/Q$11)*100,"")</f>
        <v>#DIV/0!</v>
      </c>
      <c r="U91" s="294" t="e">
        <f ca="1">IF(R91&lt;20,"% RNC less than 20 %",IF(AND('2 - 4 Hr Raw Data'!Q87&lt;&gt;"",'3 - 24 Hr Raw Data'!Q87=""),"4 Hour: "&amp;'2 - 4 Hr Raw Data'!Q87,IF(AND('2 - 4 Hr Raw Data'!Q87="",'3 - 24 Hr Raw Data'!Q87&lt;&gt;""),"24 Hour: "&amp;'3 - 24 Hr Raw Data'!Q87,IF(AND('2 - 4 Hr Raw Data'!Q87="",'3 - 24 Hr Raw Data'!Q87=""),"","4 Hour: "&amp;'2 - 4 Hr Raw Data'!Q87&amp;"; 24 Hour: "&amp;'3 - 24 Hr Raw Data'!Q87))))</f>
        <v>#DIV/0!</v>
      </c>
      <c r="V91" s="16" t="b">
        <f t="shared" ca="1" si="1"/>
        <v>0</v>
      </c>
    </row>
    <row r="92" spans="1:22" ht="14" x14ac:dyDescent="0.15">
      <c r="A92" s="343" t="str">
        <f>IF('3 - 24 Hr Raw Data'!O88="","",'3 - 24 Hr Raw Data'!O88)</f>
        <v/>
      </c>
      <c r="B92" s="238" t="str">
        <f>IF(A92="","",'4 - 4 Hr Calc Data'!B92)</f>
        <v/>
      </c>
      <c r="C92" s="290" t="str">
        <f>IF(A92="","",'3 - 24 Hr Raw Data'!P88)</f>
        <v/>
      </c>
      <c r="D92" s="142">
        <f>IF(AND('2 - 4 Hr Raw Data'!Q88="",'3 - 24 Hr Raw Data'!Q88=""),'3 - 24 Hr Raw Data'!B88,"")</f>
        <v>0</v>
      </c>
      <c r="E92" s="128">
        <f>IF(AND('2 - 4 Hr Raw Data'!Q88="",'3 - 24 Hr Raw Data'!Q88=""),'3 - 24 Hr Raw Data'!I88,"")</f>
        <v>0</v>
      </c>
      <c r="F92" s="126">
        <f>IF(AND('2 - 4 Hr Raw Data'!Q88="",'3 - 24 Hr Raw Data'!Q88=""),'3 - 24 Hr Raw Data'!J88,"")</f>
        <v>0</v>
      </c>
      <c r="G92" s="126">
        <f>IF(AND('2 - 4 Hr Raw Data'!Q88="",'3 - 24 Hr Raw Data'!Q88=""),'3 - 24 Hr Raw Data'!K88,"")</f>
        <v>0</v>
      </c>
      <c r="H92" s="129">
        <f>IF(AND('2 - 4 Hr Raw Data'!Q88="",'3 - 24 Hr Raw Data'!Q88=""),'3 - 24 Hr Raw Data'!L88,"")</f>
        <v>0</v>
      </c>
      <c r="I92" s="370">
        <f>IF(AND('2 - 4 Hr Raw Data'!Q88="",'3 - 24 Hr Raw Data'!Q88=""),'3 - 24 Hr Raw Data'!M88,"")</f>
        <v>0</v>
      </c>
      <c r="J92" s="225" t="e">
        <f>IF(AND('2 - 4 Hr Raw Data'!Q88="",'3 - 24 Hr Raw Data'!Q88=""),(F92/(E92))*100,"")</f>
        <v>#DIV/0!</v>
      </c>
      <c r="K92" s="127" t="e">
        <f ca="1">IF(AND('2 - 4 Hr Raw Data'!Q88="",'3 - 24 Hr Raw Data'!Q88=""),J92/$J$11,"")</f>
        <v>#DIV/0!</v>
      </c>
      <c r="L92" s="223" t="e">
        <f>IF(AND('2 - 4 Hr Raw Data'!Q88="",'3 - 24 Hr Raw Data'!Q88=""),(G92/(E92))*100,"")</f>
        <v>#DIV/0!</v>
      </c>
      <c r="M92" s="127" t="e">
        <f ca="1">IF(AND('2 - 4 Hr Raw Data'!Q88="",'3 - 24 Hr Raw Data'!Q88=""),L92/$L$11,"")</f>
        <v>#DIV/0!</v>
      </c>
      <c r="N92" s="225" t="e">
        <f ca="1">IF(AND('2 - 4 Hr Raw Data'!Q88="",'3 - 24 Hr Raw Data'!Q88=""),H92/$H$11,"")</f>
        <v>#REF!</v>
      </c>
      <c r="O92" s="127" t="e">
        <f ca="1">IF(AND('2 - 4 Hr Raw Data'!Q88="",'3 - 24 Hr Raw Data'!Q88=""),I92/$I$11,"")</f>
        <v>#REF!</v>
      </c>
      <c r="P92" s="128" t="e">
        <f>IF(AND('2 - 4 Hr Raw Data'!Q88="",'3 - 24 Hr Raw Data'!Q88=""),(E92/D92)*($S$4/1.042)*2,"")</f>
        <v>#DIV/0!</v>
      </c>
      <c r="Q92" s="127" t="e">
        <f>IF(AND('2 - 4 Hr Raw Data'!Q88="",'3 - 24 Hr Raw Data'!Q88=""),LOG(P92/S$6,2),"")</f>
        <v>#DIV/0!</v>
      </c>
      <c r="R92" s="129" t="e">
        <f ca="1">IF(AND('2 - 4 Hr Raw Data'!Q88="",'3 - 24 Hr Raw Data'!Q88=""),(P92/P$11)*100,"")</f>
        <v>#DIV/0!</v>
      </c>
      <c r="S92" s="129" t="e">
        <f ca="1">IF(AND('2 - 4 Hr Raw Data'!Q88="",'3 - 24 Hr Raw Data'!Q88=""),(P92-S$6)/(P$11-S$6)*100,"")</f>
        <v>#DIV/0!</v>
      </c>
      <c r="T92" s="144" t="e">
        <f ca="1">IF(AND('2 - 4 Hr Raw Data'!Q88="",'3 - 24 Hr Raw Data'!Q88=""),(Q92/Q$11)*100,"")</f>
        <v>#DIV/0!</v>
      </c>
      <c r="U92" s="294" t="e">
        <f ca="1">IF(R92&lt;20,"% RNC less than 20 %",IF(AND('2 - 4 Hr Raw Data'!Q88&lt;&gt;"",'3 - 24 Hr Raw Data'!Q88=""),"4 Hour: "&amp;'2 - 4 Hr Raw Data'!Q88,IF(AND('2 - 4 Hr Raw Data'!Q88="",'3 - 24 Hr Raw Data'!Q88&lt;&gt;""),"24 Hour: "&amp;'3 - 24 Hr Raw Data'!Q88,IF(AND('2 - 4 Hr Raw Data'!Q88="",'3 - 24 Hr Raw Data'!Q88=""),"","4 Hour: "&amp;'2 - 4 Hr Raw Data'!Q88&amp;"; 24 Hour: "&amp;'3 - 24 Hr Raw Data'!Q88))))</f>
        <v>#DIV/0!</v>
      </c>
      <c r="V92" s="16" t="b">
        <f t="shared" ca="1" si="1"/>
        <v>0</v>
      </c>
    </row>
    <row r="93" spans="1:22" ht="14" x14ac:dyDescent="0.15">
      <c r="A93" s="343" t="str">
        <f>IF('3 - 24 Hr Raw Data'!O89="","",'3 - 24 Hr Raw Data'!O89)</f>
        <v/>
      </c>
      <c r="B93" s="238" t="str">
        <f>IF(A93="","",'4 - 4 Hr Calc Data'!B93)</f>
        <v/>
      </c>
      <c r="C93" s="290" t="str">
        <f>IF(A93="","",'3 - 24 Hr Raw Data'!P89)</f>
        <v/>
      </c>
      <c r="D93" s="142">
        <f>IF(AND('2 - 4 Hr Raw Data'!Q89="",'3 - 24 Hr Raw Data'!Q89=""),'3 - 24 Hr Raw Data'!B89,"")</f>
        <v>0</v>
      </c>
      <c r="E93" s="128">
        <f>IF(AND('2 - 4 Hr Raw Data'!Q89="",'3 - 24 Hr Raw Data'!Q89=""),'3 - 24 Hr Raw Data'!I89,"")</f>
        <v>0</v>
      </c>
      <c r="F93" s="126">
        <f>IF(AND('2 - 4 Hr Raw Data'!Q89="",'3 - 24 Hr Raw Data'!Q89=""),'3 - 24 Hr Raw Data'!J89,"")</f>
        <v>0</v>
      </c>
      <c r="G93" s="126">
        <f>IF(AND('2 - 4 Hr Raw Data'!Q89="",'3 - 24 Hr Raw Data'!Q89=""),'3 - 24 Hr Raw Data'!K89,"")</f>
        <v>0</v>
      </c>
      <c r="H93" s="129">
        <f>IF(AND('2 - 4 Hr Raw Data'!Q89="",'3 - 24 Hr Raw Data'!Q89=""),'3 - 24 Hr Raw Data'!L89,"")</f>
        <v>0</v>
      </c>
      <c r="I93" s="370">
        <f>IF(AND('2 - 4 Hr Raw Data'!Q89="",'3 - 24 Hr Raw Data'!Q89=""),'3 - 24 Hr Raw Data'!M89,"")</f>
        <v>0</v>
      </c>
      <c r="J93" s="225" t="e">
        <f>IF(AND('2 - 4 Hr Raw Data'!Q89="",'3 - 24 Hr Raw Data'!Q89=""),(F93/(E93))*100,"")</f>
        <v>#DIV/0!</v>
      </c>
      <c r="K93" s="127" t="e">
        <f ca="1">IF(AND('2 - 4 Hr Raw Data'!Q89="",'3 - 24 Hr Raw Data'!Q89=""),J93/$J$11,"")</f>
        <v>#DIV/0!</v>
      </c>
      <c r="L93" s="223" t="e">
        <f>IF(AND('2 - 4 Hr Raw Data'!Q89="",'3 - 24 Hr Raw Data'!Q89=""),(G93/(E93))*100,"")</f>
        <v>#DIV/0!</v>
      </c>
      <c r="M93" s="127" t="e">
        <f ca="1">IF(AND('2 - 4 Hr Raw Data'!Q89="",'3 - 24 Hr Raw Data'!Q89=""),L93/$L$11,"")</f>
        <v>#DIV/0!</v>
      </c>
      <c r="N93" s="225" t="e">
        <f ca="1">IF(AND('2 - 4 Hr Raw Data'!Q89="",'3 - 24 Hr Raw Data'!Q89=""),H93/$H$11,"")</f>
        <v>#REF!</v>
      </c>
      <c r="O93" s="127" t="e">
        <f ca="1">IF(AND('2 - 4 Hr Raw Data'!Q89="",'3 - 24 Hr Raw Data'!Q89=""),I93/$I$11,"")</f>
        <v>#REF!</v>
      </c>
      <c r="P93" s="128" t="e">
        <f>IF(AND('2 - 4 Hr Raw Data'!Q89="",'3 - 24 Hr Raw Data'!Q89=""),(E93/D93)*($S$4/1.042)*2,"")</f>
        <v>#DIV/0!</v>
      </c>
      <c r="Q93" s="127" t="e">
        <f>IF(AND('2 - 4 Hr Raw Data'!Q89="",'3 - 24 Hr Raw Data'!Q89=""),LOG(P93/S$6,2),"")</f>
        <v>#DIV/0!</v>
      </c>
      <c r="R93" s="129" t="e">
        <f ca="1">IF(AND('2 - 4 Hr Raw Data'!Q89="",'3 - 24 Hr Raw Data'!Q89=""),(P93/P$11)*100,"")</f>
        <v>#DIV/0!</v>
      </c>
      <c r="S93" s="129" t="e">
        <f ca="1">IF(AND('2 - 4 Hr Raw Data'!Q89="",'3 - 24 Hr Raw Data'!Q89=""),(P93-S$6)/(P$11-S$6)*100,"")</f>
        <v>#DIV/0!</v>
      </c>
      <c r="T93" s="144" t="e">
        <f ca="1">IF(AND('2 - 4 Hr Raw Data'!Q89="",'3 - 24 Hr Raw Data'!Q89=""),(Q93/Q$11)*100,"")</f>
        <v>#DIV/0!</v>
      </c>
      <c r="U93" s="294" t="e">
        <f ca="1">IF(R93&lt;20,"% RNC less than 20 %",IF(AND('2 - 4 Hr Raw Data'!Q89&lt;&gt;"",'3 - 24 Hr Raw Data'!Q89=""),"4 Hour: "&amp;'2 - 4 Hr Raw Data'!Q89,IF(AND('2 - 4 Hr Raw Data'!Q89="",'3 - 24 Hr Raw Data'!Q89&lt;&gt;""),"24 Hour: "&amp;'3 - 24 Hr Raw Data'!Q89,IF(AND('2 - 4 Hr Raw Data'!Q89="",'3 - 24 Hr Raw Data'!Q89=""),"","4 Hour: "&amp;'2 - 4 Hr Raw Data'!Q89&amp;"; 24 Hour: "&amp;'3 - 24 Hr Raw Data'!Q89))))</f>
        <v>#DIV/0!</v>
      </c>
      <c r="V93" s="16" t="b">
        <f t="shared" ca="1" si="1"/>
        <v>0</v>
      </c>
    </row>
    <row r="94" spans="1:22" ht="14" x14ac:dyDescent="0.15">
      <c r="A94" s="343" t="str">
        <f>IF('3 - 24 Hr Raw Data'!O90="","",'3 - 24 Hr Raw Data'!O90)</f>
        <v/>
      </c>
      <c r="B94" s="238" t="str">
        <f>IF(A94="","",'4 - 4 Hr Calc Data'!B94)</f>
        <v/>
      </c>
      <c r="C94" s="290" t="str">
        <f>IF(A94="","",'3 - 24 Hr Raw Data'!P90)</f>
        <v/>
      </c>
      <c r="D94" s="142">
        <f>IF(AND('2 - 4 Hr Raw Data'!Q90="",'3 - 24 Hr Raw Data'!Q90=""),'3 - 24 Hr Raw Data'!B90,"")</f>
        <v>0</v>
      </c>
      <c r="E94" s="128">
        <f>IF(AND('2 - 4 Hr Raw Data'!Q90="",'3 - 24 Hr Raw Data'!Q90=""),'3 - 24 Hr Raw Data'!I90,"")</f>
        <v>0</v>
      </c>
      <c r="F94" s="126">
        <f>IF(AND('2 - 4 Hr Raw Data'!Q90="",'3 - 24 Hr Raw Data'!Q90=""),'3 - 24 Hr Raw Data'!J90,"")</f>
        <v>0</v>
      </c>
      <c r="G94" s="126">
        <f>IF(AND('2 - 4 Hr Raw Data'!Q90="",'3 - 24 Hr Raw Data'!Q90=""),'3 - 24 Hr Raw Data'!K90,"")</f>
        <v>0</v>
      </c>
      <c r="H94" s="129">
        <f>IF(AND('2 - 4 Hr Raw Data'!Q90="",'3 - 24 Hr Raw Data'!Q90=""),'3 - 24 Hr Raw Data'!L90,"")</f>
        <v>0</v>
      </c>
      <c r="I94" s="370">
        <f>IF(AND('2 - 4 Hr Raw Data'!Q90="",'3 - 24 Hr Raw Data'!Q90=""),'3 - 24 Hr Raw Data'!M90,"")</f>
        <v>0</v>
      </c>
      <c r="J94" s="225" t="e">
        <f>IF(AND('2 - 4 Hr Raw Data'!Q90="",'3 - 24 Hr Raw Data'!Q90=""),(F94/(E94))*100,"")</f>
        <v>#DIV/0!</v>
      </c>
      <c r="K94" s="127" t="e">
        <f ca="1">IF(AND('2 - 4 Hr Raw Data'!Q90="",'3 - 24 Hr Raw Data'!Q90=""),J94/$J$11,"")</f>
        <v>#DIV/0!</v>
      </c>
      <c r="L94" s="223" t="e">
        <f>IF(AND('2 - 4 Hr Raw Data'!Q90="",'3 - 24 Hr Raw Data'!Q90=""),(G94/(E94))*100,"")</f>
        <v>#DIV/0!</v>
      </c>
      <c r="M94" s="127" t="e">
        <f ca="1">IF(AND('2 - 4 Hr Raw Data'!Q90="",'3 - 24 Hr Raw Data'!Q90=""),L94/$L$11,"")</f>
        <v>#DIV/0!</v>
      </c>
      <c r="N94" s="225" t="e">
        <f ca="1">IF(AND('2 - 4 Hr Raw Data'!Q90="",'3 - 24 Hr Raw Data'!Q90=""),H94/$H$11,"")</f>
        <v>#REF!</v>
      </c>
      <c r="O94" s="127" t="e">
        <f ca="1">IF(AND('2 - 4 Hr Raw Data'!Q90="",'3 - 24 Hr Raw Data'!Q90=""),I94/$I$11,"")</f>
        <v>#REF!</v>
      </c>
      <c r="P94" s="128" t="e">
        <f>IF(AND('2 - 4 Hr Raw Data'!Q90="",'3 - 24 Hr Raw Data'!Q90=""),(E94/D94)*($S$4/1.042)*2,"")</f>
        <v>#DIV/0!</v>
      </c>
      <c r="Q94" s="127" t="e">
        <f>IF(AND('2 - 4 Hr Raw Data'!Q90="",'3 - 24 Hr Raw Data'!Q90=""),LOG(P94/S$6,2),"")</f>
        <v>#DIV/0!</v>
      </c>
      <c r="R94" s="129" t="e">
        <f ca="1">IF(AND('2 - 4 Hr Raw Data'!Q90="",'3 - 24 Hr Raw Data'!Q90=""),(P94/P$11)*100,"")</f>
        <v>#DIV/0!</v>
      </c>
      <c r="S94" s="129" t="e">
        <f ca="1">IF(AND('2 - 4 Hr Raw Data'!Q90="",'3 - 24 Hr Raw Data'!Q90=""),(P94-S$6)/(P$11-S$6)*100,"")</f>
        <v>#DIV/0!</v>
      </c>
      <c r="T94" s="144" t="e">
        <f ca="1">IF(AND('2 - 4 Hr Raw Data'!Q90="",'3 - 24 Hr Raw Data'!Q90=""),(Q94/Q$11)*100,"")</f>
        <v>#DIV/0!</v>
      </c>
      <c r="U94" s="294" t="e">
        <f ca="1">IF(R94&lt;20,"% RNC less than 20 %",IF(AND('2 - 4 Hr Raw Data'!Q90&lt;&gt;"",'3 - 24 Hr Raw Data'!Q90=""),"4 Hour: "&amp;'2 - 4 Hr Raw Data'!Q90,IF(AND('2 - 4 Hr Raw Data'!Q90="",'3 - 24 Hr Raw Data'!Q90&lt;&gt;""),"24 Hour: "&amp;'3 - 24 Hr Raw Data'!Q90,IF(AND('2 - 4 Hr Raw Data'!Q90="",'3 - 24 Hr Raw Data'!Q90=""),"","4 Hour: "&amp;'2 - 4 Hr Raw Data'!Q90&amp;"; 24 Hour: "&amp;'3 - 24 Hr Raw Data'!Q90))))</f>
        <v>#DIV/0!</v>
      </c>
      <c r="V94" s="16" t="b">
        <f t="shared" ca="1" si="1"/>
        <v>0</v>
      </c>
    </row>
    <row r="95" spans="1:22" ht="14" x14ac:dyDescent="0.15">
      <c r="A95" s="343" t="str">
        <f>IF('3 - 24 Hr Raw Data'!O91="","",'3 - 24 Hr Raw Data'!O91)</f>
        <v/>
      </c>
      <c r="B95" s="238" t="str">
        <f>IF(A95="","",'4 - 4 Hr Calc Data'!B95)</f>
        <v/>
      </c>
      <c r="C95" s="290" t="str">
        <f>IF(A95="","",'3 - 24 Hr Raw Data'!P91)</f>
        <v/>
      </c>
      <c r="D95" s="142">
        <f>IF(AND('2 - 4 Hr Raw Data'!Q91="",'3 - 24 Hr Raw Data'!Q91=""),'3 - 24 Hr Raw Data'!B91,"")</f>
        <v>0</v>
      </c>
      <c r="E95" s="128">
        <f>IF(AND('2 - 4 Hr Raw Data'!Q91="",'3 - 24 Hr Raw Data'!Q91=""),'3 - 24 Hr Raw Data'!I91,"")</f>
        <v>0</v>
      </c>
      <c r="F95" s="126">
        <f>IF(AND('2 - 4 Hr Raw Data'!Q91="",'3 - 24 Hr Raw Data'!Q91=""),'3 - 24 Hr Raw Data'!J91,"")</f>
        <v>0</v>
      </c>
      <c r="G95" s="126">
        <f>IF(AND('2 - 4 Hr Raw Data'!Q91="",'3 - 24 Hr Raw Data'!Q91=""),'3 - 24 Hr Raw Data'!K91,"")</f>
        <v>0</v>
      </c>
      <c r="H95" s="129">
        <f>IF(AND('2 - 4 Hr Raw Data'!Q91="",'3 - 24 Hr Raw Data'!Q91=""),'3 - 24 Hr Raw Data'!L91,"")</f>
        <v>0</v>
      </c>
      <c r="I95" s="370">
        <f>IF(AND('2 - 4 Hr Raw Data'!Q91="",'3 - 24 Hr Raw Data'!Q91=""),'3 - 24 Hr Raw Data'!M91,"")</f>
        <v>0</v>
      </c>
      <c r="J95" s="225" t="e">
        <f>IF(AND('2 - 4 Hr Raw Data'!Q91="",'3 - 24 Hr Raw Data'!Q91=""),(F95/(E95))*100,"")</f>
        <v>#DIV/0!</v>
      </c>
      <c r="K95" s="127" t="e">
        <f ca="1">IF(AND('2 - 4 Hr Raw Data'!Q91="",'3 - 24 Hr Raw Data'!Q91=""),J95/$J$11,"")</f>
        <v>#DIV/0!</v>
      </c>
      <c r="L95" s="223" t="e">
        <f>IF(AND('2 - 4 Hr Raw Data'!Q91="",'3 - 24 Hr Raw Data'!Q91=""),(G95/(E95))*100,"")</f>
        <v>#DIV/0!</v>
      </c>
      <c r="M95" s="127" t="e">
        <f ca="1">IF(AND('2 - 4 Hr Raw Data'!Q91="",'3 - 24 Hr Raw Data'!Q91=""),L95/$L$11,"")</f>
        <v>#DIV/0!</v>
      </c>
      <c r="N95" s="225" t="e">
        <f ca="1">IF(AND('2 - 4 Hr Raw Data'!Q91="",'3 - 24 Hr Raw Data'!Q91=""),H95/$H$11,"")</f>
        <v>#REF!</v>
      </c>
      <c r="O95" s="127" t="e">
        <f ca="1">IF(AND('2 - 4 Hr Raw Data'!Q91="",'3 - 24 Hr Raw Data'!Q91=""),I95/$I$11,"")</f>
        <v>#REF!</v>
      </c>
      <c r="P95" s="128" t="e">
        <f>IF(AND('2 - 4 Hr Raw Data'!Q91="",'3 - 24 Hr Raw Data'!Q91=""),(E95/D95)*($S$4/1.042)*2,"")</f>
        <v>#DIV/0!</v>
      </c>
      <c r="Q95" s="127" t="e">
        <f>IF(AND('2 - 4 Hr Raw Data'!Q91="",'3 - 24 Hr Raw Data'!Q91=""),LOG(P95/S$6,2),"")</f>
        <v>#DIV/0!</v>
      </c>
      <c r="R95" s="129" t="e">
        <f ca="1">IF(AND('2 - 4 Hr Raw Data'!Q91="",'3 - 24 Hr Raw Data'!Q91=""),(P95/P$11)*100,"")</f>
        <v>#DIV/0!</v>
      </c>
      <c r="S95" s="129" t="e">
        <f ca="1">IF(AND('2 - 4 Hr Raw Data'!Q91="",'3 - 24 Hr Raw Data'!Q91=""),(P95-S$6)/(P$11-S$6)*100,"")</f>
        <v>#DIV/0!</v>
      </c>
      <c r="T95" s="144" t="e">
        <f ca="1">IF(AND('2 - 4 Hr Raw Data'!Q91="",'3 - 24 Hr Raw Data'!Q91=""),(Q95/Q$11)*100,"")</f>
        <v>#DIV/0!</v>
      </c>
      <c r="U95" s="294" t="e">
        <f ca="1">IF(R95&lt;20,"% RNC less than 20 %",IF(AND('2 - 4 Hr Raw Data'!Q91&lt;&gt;"",'3 - 24 Hr Raw Data'!Q91=""),"4 Hour: "&amp;'2 - 4 Hr Raw Data'!Q91,IF(AND('2 - 4 Hr Raw Data'!Q91="",'3 - 24 Hr Raw Data'!Q91&lt;&gt;""),"24 Hour: "&amp;'3 - 24 Hr Raw Data'!Q91,IF(AND('2 - 4 Hr Raw Data'!Q91="",'3 - 24 Hr Raw Data'!Q91=""),"","4 Hour: "&amp;'2 - 4 Hr Raw Data'!Q91&amp;"; 24 Hour: "&amp;'3 - 24 Hr Raw Data'!Q91))))</f>
        <v>#DIV/0!</v>
      </c>
      <c r="V95" s="16" t="b">
        <f t="shared" ca="1" si="1"/>
        <v>0</v>
      </c>
    </row>
    <row r="96" spans="1:22" ht="14" x14ac:dyDescent="0.15">
      <c r="A96" s="343" t="str">
        <f>IF('3 - 24 Hr Raw Data'!O92="","",'3 - 24 Hr Raw Data'!O92)</f>
        <v/>
      </c>
      <c r="B96" s="238" t="str">
        <f>IF(A96="","",'4 - 4 Hr Calc Data'!B96)</f>
        <v/>
      </c>
      <c r="C96" s="290" t="str">
        <f>IF(A96="","",'3 - 24 Hr Raw Data'!P92)</f>
        <v/>
      </c>
      <c r="D96" s="142">
        <f>IF(AND('2 - 4 Hr Raw Data'!Q92="",'3 - 24 Hr Raw Data'!Q92=""),'3 - 24 Hr Raw Data'!B92,"")</f>
        <v>0</v>
      </c>
      <c r="E96" s="128">
        <f>IF(AND('2 - 4 Hr Raw Data'!Q92="",'3 - 24 Hr Raw Data'!Q92=""),'3 - 24 Hr Raw Data'!I92,"")</f>
        <v>0</v>
      </c>
      <c r="F96" s="126">
        <f>IF(AND('2 - 4 Hr Raw Data'!Q92="",'3 - 24 Hr Raw Data'!Q92=""),'3 - 24 Hr Raw Data'!J92,"")</f>
        <v>0</v>
      </c>
      <c r="G96" s="126">
        <f>IF(AND('2 - 4 Hr Raw Data'!Q92="",'3 - 24 Hr Raw Data'!Q92=""),'3 - 24 Hr Raw Data'!K92,"")</f>
        <v>0</v>
      </c>
      <c r="H96" s="129">
        <f>IF(AND('2 - 4 Hr Raw Data'!Q92="",'3 - 24 Hr Raw Data'!Q92=""),'3 - 24 Hr Raw Data'!L92,"")</f>
        <v>0</v>
      </c>
      <c r="I96" s="370">
        <f>IF(AND('2 - 4 Hr Raw Data'!Q92="",'3 - 24 Hr Raw Data'!Q92=""),'3 - 24 Hr Raw Data'!M92,"")</f>
        <v>0</v>
      </c>
      <c r="J96" s="225" t="e">
        <f>IF(AND('2 - 4 Hr Raw Data'!Q92="",'3 - 24 Hr Raw Data'!Q92=""),(F96/(E96))*100,"")</f>
        <v>#DIV/0!</v>
      </c>
      <c r="K96" s="127" t="e">
        <f ca="1">IF(AND('2 - 4 Hr Raw Data'!Q92="",'3 - 24 Hr Raw Data'!Q92=""),J96/$J$11,"")</f>
        <v>#DIV/0!</v>
      </c>
      <c r="L96" s="223" t="e">
        <f>IF(AND('2 - 4 Hr Raw Data'!Q92="",'3 - 24 Hr Raw Data'!Q92=""),(G96/(E96))*100,"")</f>
        <v>#DIV/0!</v>
      </c>
      <c r="M96" s="127" t="e">
        <f ca="1">IF(AND('2 - 4 Hr Raw Data'!Q92="",'3 - 24 Hr Raw Data'!Q92=""),L96/$L$11,"")</f>
        <v>#DIV/0!</v>
      </c>
      <c r="N96" s="225" t="e">
        <f ca="1">IF(AND('2 - 4 Hr Raw Data'!Q92="",'3 - 24 Hr Raw Data'!Q92=""),H96/$H$11,"")</f>
        <v>#REF!</v>
      </c>
      <c r="O96" s="127" t="e">
        <f ca="1">IF(AND('2 - 4 Hr Raw Data'!Q92="",'3 - 24 Hr Raw Data'!Q92=""),I96/$I$11,"")</f>
        <v>#REF!</v>
      </c>
      <c r="P96" s="128" t="e">
        <f>IF(AND('2 - 4 Hr Raw Data'!Q92="",'3 - 24 Hr Raw Data'!Q92=""),(E96/D96)*($S$4/1.042)*2,"")</f>
        <v>#DIV/0!</v>
      </c>
      <c r="Q96" s="127" t="e">
        <f>IF(AND('2 - 4 Hr Raw Data'!Q92="",'3 - 24 Hr Raw Data'!Q92=""),LOG(P96/S$6,2),"")</f>
        <v>#DIV/0!</v>
      </c>
      <c r="R96" s="129" t="e">
        <f ca="1">IF(AND('2 - 4 Hr Raw Data'!Q92="",'3 - 24 Hr Raw Data'!Q92=""),(P96/P$11)*100,"")</f>
        <v>#DIV/0!</v>
      </c>
      <c r="S96" s="129" t="e">
        <f ca="1">IF(AND('2 - 4 Hr Raw Data'!Q92="",'3 - 24 Hr Raw Data'!Q92=""),(P96-S$6)/(P$11-S$6)*100,"")</f>
        <v>#DIV/0!</v>
      </c>
      <c r="T96" s="144" t="e">
        <f ca="1">IF(AND('2 - 4 Hr Raw Data'!Q92="",'3 - 24 Hr Raw Data'!Q92=""),(Q96/Q$11)*100,"")</f>
        <v>#DIV/0!</v>
      </c>
      <c r="U96" s="294" t="e">
        <f ca="1">IF(R96&lt;20,"% RNC less than 20 %",IF(AND('2 - 4 Hr Raw Data'!Q92&lt;&gt;"",'3 - 24 Hr Raw Data'!Q92=""),"4 Hour: "&amp;'2 - 4 Hr Raw Data'!Q92,IF(AND('2 - 4 Hr Raw Data'!Q92="",'3 - 24 Hr Raw Data'!Q92&lt;&gt;""),"24 Hour: "&amp;'3 - 24 Hr Raw Data'!Q92,IF(AND('2 - 4 Hr Raw Data'!Q92="",'3 - 24 Hr Raw Data'!Q92=""),"","4 Hour: "&amp;'2 - 4 Hr Raw Data'!Q92&amp;"; 24 Hour: "&amp;'3 - 24 Hr Raw Data'!Q92))))</f>
        <v>#DIV/0!</v>
      </c>
      <c r="V96" s="16" t="b">
        <f t="shared" ca="1" si="1"/>
        <v>0</v>
      </c>
    </row>
    <row r="97" spans="1:22" ht="14" x14ac:dyDescent="0.15">
      <c r="A97" s="343" t="str">
        <f>IF('3 - 24 Hr Raw Data'!O93="","",'3 - 24 Hr Raw Data'!O93)</f>
        <v/>
      </c>
      <c r="B97" s="238" t="str">
        <f>IF(A97="","",'4 - 4 Hr Calc Data'!B97)</f>
        <v/>
      </c>
      <c r="C97" s="290" t="str">
        <f>IF(A97="","",'3 - 24 Hr Raw Data'!P93)</f>
        <v/>
      </c>
      <c r="D97" s="142">
        <f>IF(AND('2 - 4 Hr Raw Data'!Q93="",'3 - 24 Hr Raw Data'!Q93=""),'3 - 24 Hr Raw Data'!B93,"")</f>
        <v>0</v>
      </c>
      <c r="E97" s="128">
        <f>IF(AND('2 - 4 Hr Raw Data'!Q93="",'3 - 24 Hr Raw Data'!Q93=""),'3 - 24 Hr Raw Data'!I93,"")</f>
        <v>0</v>
      </c>
      <c r="F97" s="126">
        <f>IF(AND('2 - 4 Hr Raw Data'!Q93="",'3 - 24 Hr Raw Data'!Q93=""),'3 - 24 Hr Raw Data'!J93,"")</f>
        <v>0</v>
      </c>
      <c r="G97" s="126">
        <f>IF(AND('2 - 4 Hr Raw Data'!Q93="",'3 - 24 Hr Raw Data'!Q93=""),'3 - 24 Hr Raw Data'!K93,"")</f>
        <v>0</v>
      </c>
      <c r="H97" s="129">
        <f>IF(AND('2 - 4 Hr Raw Data'!Q93="",'3 - 24 Hr Raw Data'!Q93=""),'3 - 24 Hr Raw Data'!L93,"")</f>
        <v>0</v>
      </c>
      <c r="I97" s="370">
        <f>IF(AND('2 - 4 Hr Raw Data'!Q93="",'3 - 24 Hr Raw Data'!Q93=""),'3 - 24 Hr Raw Data'!M93,"")</f>
        <v>0</v>
      </c>
      <c r="J97" s="225" t="e">
        <f>IF(AND('2 - 4 Hr Raw Data'!Q93="",'3 - 24 Hr Raw Data'!Q93=""),(F97/(E97))*100,"")</f>
        <v>#DIV/0!</v>
      </c>
      <c r="K97" s="127" t="e">
        <f ca="1">IF(AND('2 - 4 Hr Raw Data'!Q93="",'3 - 24 Hr Raw Data'!Q93=""),J97/$J$11,"")</f>
        <v>#DIV/0!</v>
      </c>
      <c r="L97" s="223" t="e">
        <f>IF(AND('2 - 4 Hr Raw Data'!Q93="",'3 - 24 Hr Raw Data'!Q93=""),(G97/(E97))*100,"")</f>
        <v>#DIV/0!</v>
      </c>
      <c r="M97" s="127" t="e">
        <f ca="1">IF(AND('2 - 4 Hr Raw Data'!Q93="",'3 - 24 Hr Raw Data'!Q93=""),L97/$L$11,"")</f>
        <v>#DIV/0!</v>
      </c>
      <c r="N97" s="225" t="e">
        <f ca="1">IF(AND('2 - 4 Hr Raw Data'!Q93="",'3 - 24 Hr Raw Data'!Q93=""),H97/$H$11,"")</f>
        <v>#REF!</v>
      </c>
      <c r="O97" s="127" t="e">
        <f ca="1">IF(AND('2 - 4 Hr Raw Data'!Q93="",'3 - 24 Hr Raw Data'!Q93=""),I97/$I$11,"")</f>
        <v>#REF!</v>
      </c>
      <c r="P97" s="128" t="e">
        <f>IF(AND('2 - 4 Hr Raw Data'!Q93="",'3 - 24 Hr Raw Data'!Q93=""),(E97/D97)*($S$4/1.042)*2,"")</f>
        <v>#DIV/0!</v>
      </c>
      <c r="Q97" s="127" t="e">
        <f>IF(AND('2 - 4 Hr Raw Data'!Q93="",'3 - 24 Hr Raw Data'!Q93=""),LOG(P97/S$6,2),"")</f>
        <v>#DIV/0!</v>
      </c>
      <c r="R97" s="129" t="e">
        <f ca="1">IF(AND('2 - 4 Hr Raw Data'!Q93="",'3 - 24 Hr Raw Data'!Q93=""),(P97/P$11)*100,"")</f>
        <v>#DIV/0!</v>
      </c>
      <c r="S97" s="129" t="e">
        <f ca="1">IF(AND('2 - 4 Hr Raw Data'!Q93="",'3 - 24 Hr Raw Data'!Q93=""),(P97-S$6)/(P$11-S$6)*100,"")</f>
        <v>#DIV/0!</v>
      </c>
      <c r="T97" s="144" t="e">
        <f ca="1">IF(AND('2 - 4 Hr Raw Data'!Q93="",'3 - 24 Hr Raw Data'!Q93=""),(Q97/Q$11)*100,"")</f>
        <v>#DIV/0!</v>
      </c>
      <c r="U97" s="294" t="e">
        <f ca="1">IF(R97&lt;20,"% RNC less than 20 %",IF(AND('2 - 4 Hr Raw Data'!Q93&lt;&gt;"",'3 - 24 Hr Raw Data'!Q93=""),"4 Hour: "&amp;'2 - 4 Hr Raw Data'!Q93,IF(AND('2 - 4 Hr Raw Data'!Q93="",'3 - 24 Hr Raw Data'!Q93&lt;&gt;""),"24 Hour: "&amp;'3 - 24 Hr Raw Data'!Q93,IF(AND('2 - 4 Hr Raw Data'!Q93="",'3 - 24 Hr Raw Data'!Q93=""),"","4 Hour: "&amp;'2 - 4 Hr Raw Data'!Q93&amp;"; 24 Hour: "&amp;'3 - 24 Hr Raw Data'!Q93))))</f>
        <v>#DIV/0!</v>
      </c>
      <c r="V97" s="16" t="b">
        <f t="shared" ca="1" si="1"/>
        <v>0</v>
      </c>
    </row>
    <row r="98" spans="1:22" ht="14" x14ac:dyDescent="0.15">
      <c r="A98" s="343" t="str">
        <f>IF('3 - 24 Hr Raw Data'!O94="","",'3 - 24 Hr Raw Data'!O94)</f>
        <v/>
      </c>
      <c r="B98" s="238" t="str">
        <f>IF(A98="","",'4 - 4 Hr Calc Data'!B98)</f>
        <v/>
      </c>
      <c r="C98" s="290" t="str">
        <f>IF(A98="","",'3 - 24 Hr Raw Data'!P94)</f>
        <v/>
      </c>
      <c r="D98" s="142">
        <f>IF(AND('2 - 4 Hr Raw Data'!Q94="",'3 - 24 Hr Raw Data'!Q94=""),'3 - 24 Hr Raw Data'!B94,"")</f>
        <v>0</v>
      </c>
      <c r="E98" s="128">
        <f>IF(AND('2 - 4 Hr Raw Data'!Q94="",'3 - 24 Hr Raw Data'!Q94=""),'3 - 24 Hr Raw Data'!I94,"")</f>
        <v>0</v>
      </c>
      <c r="F98" s="126">
        <f>IF(AND('2 - 4 Hr Raw Data'!Q94="",'3 - 24 Hr Raw Data'!Q94=""),'3 - 24 Hr Raw Data'!J94,"")</f>
        <v>0</v>
      </c>
      <c r="G98" s="126">
        <f>IF(AND('2 - 4 Hr Raw Data'!Q94="",'3 - 24 Hr Raw Data'!Q94=""),'3 - 24 Hr Raw Data'!K94,"")</f>
        <v>0</v>
      </c>
      <c r="H98" s="129">
        <f>IF(AND('2 - 4 Hr Raw Data'!Q94="",'3 - 24 Hr Raw Data'!Q94=""),'3 - 24 Hr Raw Data'!L94,"")</f>
        <v>0</v>
      </c>
      <c r="I98" s="370">
        <f>IF(AND('2 - 4 Hr Raw Data'!Q94="",'3 - 24 Hr Raw Data'!Q94=""),'3 - 24 Hr Raw Data'!M94,"")</f>
        <v>0</v>
      </c>
      <c r="J98" s="225" t="e">
        <f>IF(AND('2 - 4 Hr Raw Data'!Q94="",'3 - 24 Hr Raw Data'!Q94=""),(F98/(E98))*100,"")</f>
        <v>#DIV/0!</v>
      </c>
      <c r="K98" s="127" t="e">
        <f ca="1">IF(AND('2 - 4 Hr Raw Data'!Q94="",'3 - 24 Hr Raw Data'!Q94=""),J98/$J$11,"")</f>
        <v>#DIV/0!</v>
      </c>
      <c r="L98" s="223" t="e">
        <f>IF(AND('2 - 4 Hr Raw Data'!Q94="",'3 - 24 Hr Raw Data'!Q94=""),(G98/(E98))*100,"")</f>
        <v>#DIV/0!</v>
      </c>
      <c r="M98" s="127" t="e">
        <f ca="1">IF(AND('2 - 4 Hr Raw Data'!Q94="",'3 - 24 Hr Raw Data'!Q94=""),L98/$L$11,"")</f>
        <v>#DIV/0!</v>
      </c>
      <c r="N98" s="225" t="e">
        <f ca="1">IF(AND('2 - 4 Hr Raw Data'!Q94="",'3 - 24 Hr Raw Data'!Q94=""),H98/$H$11,"")</f>
        <v>#REF!</v>
      </c>
      <c r="O98" s="127" t="e">
        <f ca="1">IF(AND('2 - 4 Hr Raw Data'!Q94="",'3 - 24 Hr Raw Data'!Q94=""),I98/$I$11,"")</f>
        <v>#REF!</v>
      </c>
      <c r="P98" s="128" t="e">
        <f>IF(AND('2 - 4 Hr Raw Data'!Q94="",'3 - 24 Hr Raw Data'!Q94=""),(E98/D98)*($S$4/1.042)*2,"")</f>
        <v>#DIV/0!</v>
      </c>
      <c r="Q98" s="127" t="e">
        <f>IF(AND('2 - 4 Hr Raw Data'!Q94="",'3 - 24 Hr Raw Data'!Q94=""),LOG(P98/S$6,2),"")</f>
        <v>#DIV/0!</v>
      </c>
      <c r="R98" s="129" t="e">
        <f ca="1">IF(AND('2 - 4 Hr Raw Data'!Q94="",'3 - 24 Hr Raw Data'!Q94=""),(P98/P$11)*100,"")</f>
        <v>#DIV/0!</v>
      </c>
      <c r="S98" s="129" t="e">
        <f ca="1">IF(AND('2 - 4 Hr Raw Data'!Q94="",'3 - 24 Hr Raw Data'!Q94=""),(P98-S$6)/(P$11-S$6)*100,"")</f>
        <v>#DIV/0!</v>
      </c>
      <c r="T98" s="144" t="e">
        <f ca="1">IF(AND('2 - 4 Hr Raw Data'!Q94="",'3 - 24 Hr Raw Data'!Q94=""),(Q98/Q$11)*100,"")</f>
        <v>#DIV/0!</v>
      </c>
      <c r="U98" s="294" t="e">
        <f ca="1">IF(R98&lt;20,"% RNC less than 20 %",IF(AND('2 - 4 Hr Raw Data'!Q94&lt;&gt;"",'3 - 24 Hr Raw Data'!Q94=""),"4 Hour: "&amp;'2 - 4 Hr Raw Data'!Q94,IF(AND('2 - 4 Hr Raw Data'!Q94="",'3 - 24 Hr Raw Data'!Q94&lt;&gt;""),"24 Hour: "&amp;'3 - 24 Hr Raw Data'!Q94,IF(AND('2 - 4 Hr Raw Data'!Q94="",'3 - 24 Hr Raw Data'!Q94=""),"","4 Hour: "&amp;'2 - 4 Hr Raw Data'!Q94&amp;"; 24 Hour: "&amp;'3 - 24 Hr Raw Data'!Q94))))</f>
        <v>#DIV/0!</v>
      </c>
      <c r="V98" s="16" t="b">
        <f t="shared" ca="1" si="1"/>
        <v>0</v>
      </c>
    </row>
    <row r="99" spans="1:22" ht="14" x14ac:dyDescent="0.15">
      <c r="A99" s="343" t="str">
        <f>IF('3 - 24 Hr Raw Data'!O95="","",'3 - 24 Hr Raw Data'!O95)</f>
        <v/>
      </c>
      <c r="B99" s="238" t="str">
        <f>IF(A99="","",'4 - 4 Hr Calc Data'!B99)</f>
        <v/>
      </c>
      <c r="C99" s="290" t="str">
        <f>IF(A99="","",'3 - 24 Hr Raw Data'!P95)</f>
        <v/>
      </c>
      <c r="D99" s="142">
        <f>IF(AND('2 - 4 Hr Raw Data'!Q95="",'3 - 24 Hr Raw Data'!Q95=""),'3 - 24 Hr Raw Data'!B95,"")</f>
        <v>0</v>
      </c>
      <c r="E99" s="128">
        <f>IF(AND('2 - 4 Hr Raw Data'!Q95="",'3 - 24 Hr Raw Data'!Q95=""),'3 - 24 Hr Raw Data'!I95,"")</f>
        <v>0</v>
      </c>
      <c r="F99" s="126">
        <f>IF(AND('2 - 4 Hr Raw Data'!Q95="",'3 - 24 Hr Raw Data'!Q95=""),'3 - 24 Hr Raw Data'!J95,"")</f>
        <v>0</v>
      </c>
      <c r="G99" s="126">
        <f>IF(AND('2 - 4 Hr Raw Data'!Q95="",'3 - 24 Hr Raw Data'!Q95=""),'3 - 24 Hr Raw Data'!K95,"")</f>
        <v>0</v>
      </c>
      <c r="H99" s="129">
        <f>IF(AND('2 - 4 Hr Raw Data'!Q95="",'3 - 24 Hr Raw Data'!Q95=""),'3 - 24 Hr Raw Data'!L95,"")</f>
        <v>0</v>
      </c>
      <c r="I99" s="370">
        <f>IF(AND('2 - 4 Hr Raw Data'!Q95="",'3 - 24 Hr Raw Data'!Q95=""),'3 - 24 Hr Raw Data'!M95,"")</f>
        <v>0</v>
      </c>
      <c r="J99" s="225" t="e">
        <f>IF(AND('2 - 4 Hr Raw Data'!Q95="",'3 - 24 Hr Raw Data'!Q95=""),(F99/(E99))*100,"")</f>
        <v>#DIV/0!</v>
      </c>
      <c r="K99" s="127" t="e">
        <f ca="1">IF(AND('2 - 4 Hr Raw Data'!Q95="",'3 - 24 Hr Raw Data'!Q95=""),J99/$J$11,"")</f>
        <v>#DIV/0!</v>
      </c>
      <c r="L99" s="223" t="e">
        <f>IF(AND('2 - 4 Hr Raw Data'!Q95="",'3 - 24 Hr Raw Data'!Q95=""),(G99/(E99))*100,"")</f>
        <v>#DIV/0!</v>
      </c>
      <c r="M99" s="127" t="e">
        <f ca="1">IF(AND('2 - 4 Hr Raw Data'!Q95="",'3 - 24 Hr Raw Data'!Q95=""),L99/$L$11,"")</f>
        <v>#DIV/0!</v>
      </c>
      <c r="N99" s="225" t="e">
        <f ca="1">IF(AND('2 - 4 Hr Raw Data'!Q95="",'3 - 24 Hr Raw Data'!Q95=""),H99/$H$11,"")</f>
        <v>#REF!</v>
      </c>
      <c r="O99" s="127" t="e">
        <f ca="1">IF(AND('2 - 4 Hr Raw Data'!Q95="",'3 - 24 Hr Raw Data'!Q95=""),I99/$I$11,"")</f>
        <v>#REF!</v>
      </c>
      <c r="P99" s="128" t="e">
        <f>IF(AND('2 - 4 Hr Raw Data'!Q95="",'3 - 24 Hr Raw Data'!Q95=""),(E99/D99)*($S$4/1.042)*2,"")</f>
        <v>#DIV/0!</v>
      </c>
      <c r="Q99" s="127" t="e">
        <f>IF(AND('2 - 4 Hr Raw Data'!Q95="",'3 - 24 Hr Raw Data'!Q95=""),LOG(P99/S$6,2),"")</f>
        <v>#DIV/0!</v>
      </c>
      <c r="R99" s="129" t="e">
        <f ca="1">IF(AND('2 - 4 Hr Raw Data'!Q95="",'3 - 24 Hr Raw Data'!Q95=""),(P99/P$11)*100,"")</f>
        <v>#DIV/0!</v>
      </c>
      <c r="S99" s="129" t="e">
        <f ca="1">IF(AND('2 - 4 Hr Raw Data'!Q95="",'3 - 24 Hr Raw Data'!Q95=""),(P99-S$6)/(P$11-S$6)*100,"")</f>
        <v>#DIV/0!</v>
      </c>
      <c r="T99" s="144" t="e">
        <f ca="1">IF(AND('2 - 4 Hr Raw Data'!Q95="",'3 - 24 Hr Raw Data'!Q95=""),(Q99/Q$11)*100,"")</f>
        <v>#DIV/0!</v>
      </c>
      <c r="U99" s="294" t="e">
        <f ca="1">IF(R99&lt;20,"% RNC less than 20 %",IF(AND('2 - 4 Hr Raw Data'!Q95&lt;&gt;"",'3 - 24 Hr Raw Data'!Q95=""),"4 Hour: "&amp;'2 - 4 Hr Raw Data'!Q95,IF(AND('2 - 4 Hr Raw Data'!Q95="",'3 - 24 Hr Raw Data'!Q95&lt;&gt;""),"24 Hour: "&amp;'3 - 24 Hr Raw Data'!Q95,IF(AND('2 - 4 Hr Raw Data'!Q95="",'3 - 24 Hr Raw Data'!Q95=""),"","4 Hour: "&amp;'2 - 4 Hr Raw Data'!Q95&amp;"; 24 Hour: "&amp;'3 - 24 Hr Raw Data'!Q95))))</f>
        <v>#DIV/0!</v>
      </c>
      <c r="V99" s="16" t="b">
        <f t="shared" ca="1" si="1"/>
        <v>0</v>
      </c>
    </row>
    <row r="100" spans="1:22" ht="14" x14ac:dyDescent="0.15">
      <c r="A100" s="343" t="str">
        <f>IF('3 - 24 Hr Raw Data'!O96="","",'3 - 24 Hr Raw Data'!O96)</f>
        <v/>
      </c>
      <c r="B100" s="238" t="str">
        <f>IF(A100="","",'4 - 4 Hr Calc Data'!B100)</f>
        <v/>
      </c>
      <c r="C100" s="290" t="str">
        <f>IF(A100="","",'3 - 24 Hr Raw Data'!P96)</f>
        <v/>
      </c>
      <c r="D100" s="142">
        <f>IF(AND('2 - 4 Hr Raw Data'!Q96="",'3 - 24 Hr Raw Data'!Q96=""),'3 - 24 Hr Raw Data'!B96,"")</f>
        <v>0</v>
      </c>
      <c r="E100" s="128">
        <f>IF(AND('2 - 4 Hr Raw Data'!Q96="",'3 - 24 Hr Raw Data'!Q96=""),'3 - 24 Hr Raw Data'!I96,"")</f>
        <v>0</v>
      </c>
      <c r="F100" s="126">
        <f>IF(AND('2 - 4 Hr Raw Data'!Q96="",'3 - 24 Hr Raw Data'!Q96=""),'3 - 24 Hr Raw Data'!J96,"")</f>
        <v>0</v>
      </c>
      <c r="G100" s="126">
        <f>IF(AND('2 - 4 Hr Raw Data'!Q96="",'3 - 24 Hr Raw Data'!Q96=""),'3 - 24 Hr Raw Data'!K96,"")</f>
        <v>0</v>
      </c>
      <c r="H100" s="129">
        <f>IF(AND('2 - 4 Hr Raw Data'!Q96="",'3 - 24 Hr Raw Data'!Q96=""),'3 - 24 Hr Raw Data'!L96,"")</f>
        <v>0</v>
      </c>
      <c r="I100" s="370">
        <f>IF(AND('2 - 4 Hr Raw Data'!Q96="",'3 - 24 Hr Raw Data'!Q96=""),'3 - 24 Hr Raw Data'!M96,"")</f>
        <v>0</v>
      </c>
      <c r="J100" s="225" t="e">
        <f>IF(AND('2 - 4 Hr Raw Data'!Q96="",'3 - 24 Hr Raw Data'!Q96=""),(F100/(E100))*100,"")</f>
        <v>#DIV/0!</v>
      </c>
      <c r="K100" s="127" t="e">
        <f ca="1">IF(AND('2 - 4 Hr Raw Data'!Q96="",'3 - 24 Hr Raw Data'!Q96=""),J100/$J$11,"")</f>
        <v>#DIV/0!</v>
      </c>
      <c r="L100" s="223" t="e">
        <f>IF(AND('2 - 4 Hr Raw Data'!Q96="",'3 - 24 Hr Raw Data'!Q96=""),(G100/(E100))*100,"")</f>
        <v>#DIV/0!</v>
      </c>
      <c r="M100" s="127" t="e">
        <f ca="1">IF(AND('2 - 4 Hr Raw Data'!Q96="",'3 - 24 Hr Raw Data'!Q96=""),L100/$L$11,"")</f>
        <v>#DIV/0!</v>
      </c>
      <c r="N100" s="225" t="e">
        <f ca="1">IF(AND('2 - 4 Hr Raw Data'!Q96="",'3 - 24 Hr Raw Data'!Q96=""),H100/$H$11,"")</f>
        <v>#REF!</v>
      </c>
      <c r="O100" s="127" t="e">
        <f ca="1">IF(AND('2 - 4 Hr Raw Data'!Q96="",'3 - 24 Hr Raw Data'!Q96=""),I100/$I$11,"")</f>
        <v>#REF!</v>
      </c>
      <c r="P100" s="128" t="e">
        <f>IF(AND('2 - 4 Hr Raw Data'!Q96="",'3 - 24 Hr Raw Data'!Q96=""),(E100/D100)*($S$4/1.042)*2,"")</f>
        <v>#DIV/0!</v>
      </c>
      <c r="Q100" s="127" t="e">
        <f>IF(AND('2 - 4 Hr Raw Data'!Q96="",'3 - 24 Hr Raw Data'!Q96=""),LOG(P100/S$6,2),"")</f>
        <v>#DIV/0!</v>
      </c>
      <c r="R100" s="129" t="e">
        <f ca="1">IF(AND('2 - 4 Hr Raw Data'!Q96="",'3 - 24 Hr Raw Data'!Q96=""),(P100/P$11)*100,"")</f>
        <v>#DIV/0!</v>
      </c>
      <c r="S100" s="129" t="e">
        <f ca="1">IF(AND('2 - 4 Hr Raw Data'!Q96="",'3 - 24 Hr Raw Data'!Q96=""),(P100-S$6)/(P$11-S$6)*100,"")</f>
        <v>#DIV/0!</v>
      </c>
      <c r="T100" s="144" t="e">
        <f ca="1">IF(AND('2 - 4 Hr Raw Data'!Q96="",'3 - 24 Hr Raw Data'!Q96=""),(Q100/Q$11)*100,"")</f>
        <v>#DIV/0!</v>
      </c>
      <c r="U100" s="294" t="e">
        <f ca="1">IF(R100&lt;20,"% RNC less than 20 %",IF(AND('2 - 4 Hr Raw Data'!Q96&lt;&gt;"",'3 - 24 Hr Raw Data'!Q96=""),"4 Hour: "&amp;'2 - 4 Hr Raw Data'!Q96,IF(AND('2 - 4 Hr Raw Data'!Q96="",'3 - 24 Hr Raw Data'!Q96&lt;&gt;""),"24 Hour: "&amp;'3 - 24 Hr Raw Data'!Q96,IF(AND('2 - 4 Hr Raw Data'!Q96="",'3 - 24 Hr Raw Data'!Q96=""),"","4 Hour: "&amp;'2 - 4 Hr Raw Data'!Q96&amp;"; 24 Hour: "&amp;'3 - 24 Hr Raw Data'!Q96))))</f>
        <v>#DIV/0!</v>
      </c>
      <c r="V100" s="16" t="b">
        <f t="shared" ca="1" si="1"/>
        <v>0</v>
      </c>
    </row>
    <row r="101" spans="1:22" ht="14" x14ac:dyDescent="0.15">
      <c r="A101" s="343" t="str">
        <f>IF('3 - 24 Hr Raw Data'!O97="","",'3 - 24 Hr Raw Data'!O97)</f>
        <v/>
      </c>
      <c r="B101" s="238" t="str">
        <f>IF(A101="","",'4 - 4 Hr Calc Data'!B101)</f>
        <v/>
      </c>
      <c r="C101" s="290" t="str">
        <f>IF(A101="","",'3 - 24 Hr Raw Data'!P97)</f>
        <v/>
      </c>
      <c r="D101" s="142">
        <f>IF(AND('2 - 4 Hr Raw Data'!Q97="",'3 - 24 Hr Raw Data'!Q97=""),'3 - 24 Hr Raw Data'!B97,"")</f>
        <v>0</v>
      </c>
      <c r="E101" s="128">
        <f>IF(AND('2 - 4 Hr Raw Data'!Q97="",'3 - 24 Hr Raw Data'!Q97=""),'3 - 24 Hr Raw Data'!I97,"")</f>
        <v>0</v>
      </c>
      <c r="F101" s="126">
        <f>IF(AND('2 - 4 Hr Raw Data'!Q97="",'3 - 24 Hr Raw Data'!Q97=""),'3 - 24 Hr Raw Data'!J97,"")</f>
        <v>0</v>
      </c>
      <c r="G101" s="126">
        <f>IF(AND('2 - 4 Hr Raw Data'!Q97="",'3 - 24 Hr Raw Data'!Q97=""),'3 - 24 Hr Raw Data'!K97,"")</f>
        <v>0</v>
      </c>
      <c r="H101" s="129">
        <f>IF(AND('2 - 4 Hr Raw Data'!Q97="",'3 - 24 Hr Raw Data'!Q97=""),'3 - 24 Hr Raw Data'!L97,"")</f>
        <v>0</v>
      </c>
      <c r="I101" s="370">
        <f>IF(AND('2 - 4 Hr Raw Data'!Q97="",'3 - 24 Hr Raw Data'!Q97=""),'3 - 24 Hr Raw Data'!M97,"")</f>
        <v>0</v>
      </c>
      <c r="J101" s="225" t="e">
        <f>IF(AND('2 - 4 Hr Raw Data'!Q97="",'3 - 24 Hr Raw Data'!Q97=""),(F101/(E101))*100,"")</f>
        <v>#DIV/0!</v>
      </c>
      <c r="K101" s="127" t="e">
        <f ca="1">IF(AND('2 - 4 Hr Raw Data'!Q97="",'3 - 24 Hr Raw Data'!Q97=""),J101/$J$11,"")</f>
        <v>#DIV/0!</v>
      </c>
      <c r="L101" s="223" t="e">
        <f>IF(AND('2 - 4 Hr Raw Data'!Q97="",'3 - 24 Hr Raw Data'!Q97=""),(G101/(E101))*100,"")</f>
        <v>#DIV/0!</v>
      </c>
      <c r="M101" s="127" t="e">
        <f ca="1">IF(AND('2 - 4 Hr Raw Data'!Q97="",'3 - 24 Hr Raw Data'!Q97=""),L101/$L$11,"")</f>
        <v>#DIV/0!</v>
      </c>
      <c r="N101" s="225" t="e">
        <f ca="1">IF(AND('2 - 4 Hr Raw Data'!Q97="",'3 - 24 Hr Raw Data'!Q97=""),H101/$H$11,"")</f>
        <v>#REF!</v>
      </c>
      <c r="O101" s="127" t="e">
        <f ca="1">IF(AND('2 - 4 Hr Raw Data'!Q97="",'3 - 24 Hr Raw Data'!Q97=""),I101/$I$11,"")</f>
        <v>#REF!</v>
      </c>
      <c r="P101" s="128" t="e">
        <f>IF(AND('2 - 4 Hr Raw Data'!Q97="",'3 - 24 Hr Raw Data'!Q97=""),(E101/D101)*($S$4/1.042)*2,"")</f>
        <v>#DIV/0!</v>
      </c>
      <c r="Q101" s="127" t="e">
        <f>IF(AND('2 - 4 Hr Raw Data'!Q97="",'3 - 24 Hr Raw Data'!Q97=""),LOG(P101/S$6,2),"")</f>
        <v>#DIV/0!</v>
      </c>
      <c r="R101" s="129" t="e">
        <f ca="1">IF(AND('2 - 4 Hr Raw Data'!Q97="",'3 - 24 Hr Raw Data'!Q97=""),(P101/P$11)*100,"")</f>
        <v>#DIV/0!</v>
      </c>
      <c r="S101" s="129" t="e">
        <f ca="1">IF(AND('2 - 4 Hr Raw Data'!Q97="",'3 - 24 Hr Raw Data'!Q97=""),(P101-S$6)/(P$11-S$6)*100,"")</f>
        <v>#DIV/0!</v>
      </c>
      <c r="T101" s="144" t="e">
        <f ca="1">IF(AND('2 - 4 Hr Raw Data'!Q97="",'3 - 24 Hr Raw Data'!Q97=""),(Q101/Q$11)*100,"")</f>
        <v>#DIV/0!</v>
      </c>
      <c r="U101" s="294" t="e">
        <f ca="1">IF(R101&lt;20,"% RNC less than 20 %",IF(AND('2 - 4 Hr Raw Data'!Q97&lt;&gt;"",'3 - 24 Hr Raw Data'!Q97=""),"4 Hour: "&amp;'2 - 4 Hr Raw Data'!Q97,IF(AND('2 - 4 Hr Raw Data'!Q97="",'3 - 24 Hr Raw Data'!Q97&lt;&gt;""),"24 Hour: "&amp;'3 - 24 Hr Raw Data'!Q97,IF(AND('2 - 4 Hr Raw Data'!Q97="",'3 - 24 Hr Raw Data'!Q97=""),"","4 Hour: "&amp;'2 - 4 Hr Raw Data'!Q97&amp;"; 24 Hour: "&amp;'3 - 24 Hr Raw Data'!Q97))))</f>
        <v>#DIV/0!</v>
      </c>
      <c r="V101" s="16" t="b">
        <f t="shared" ca="1" si="1"/>
        <v>0</v>
      </c>
    </row>
    <row r="102" spans="1:22" ht="14" x14ac:dyDescent="0.15">
      <c r="A102" s="343" t="str">
        <f>IF('3 - 24 Hr Raw Data'!O98="","",'3 - 24 Hr Raw Data'!O98)</f>
        <v/>
      </c>
      <c r="B102" s="238" t="str">
        <f>IF(A102="","",'4 - 4 Hr Calc Data'!B102)</f>
        <v/>
      </c>
      <c r="C102" s="290" t="str">
        <f>IF(A102="","",'3 - 24 Hr Raw Data'!P98)</f>
        <v/>
      </c>
      <c r="D102" s="142">
        <f>IF(AND('2 - 4 Hr Raw Data'!Q98="",'3 - 24 Hr Raw Data'!Q98=""),'3 - 24 Hr Raw Data'!B98,"")</f>
        <v>0</v>
      </c>
      <c r="E102" s="128">
        <f>IF(AND('2 - 4 Hr Raw Data'!Q98="",'3 - 24 Hr Raw Data'!Q98=""),'3 - 24 Hr Raw Data'!I98,"")</f>
        <v>0</v>
      </c>
      <c r="F102" s="126">
        <f>IF(AND('2 - 4 Hr Raw Data'!Q98="",'3 - 24 Hr Raw Data'!Q98=""),'3 - 24 Hr Raw Data'!J98,"")</f>
        <v>0</v>
      </c>
      <c r="G102" s="126">
        <f>IF(AND('2 - 4 Hr Raw Data'!Q98="",'3 - 24 Hr Raw Data'!Q98=""),'3 - 24 Hr Raw Data'!K98,"")</f>
        <v>0</v>
      </c>
      <c r="H102" s="129">
        <f>IF(AND('2 - 4 Hr Raw Data'!Q98="",'3 - 24 Hr Raw Data'!Q98=""),'3 - 24 Hr Raw Data'!L98,"")</f>
        <v>0</v>
      </c>
      <c r="I102" s="370">
        <f>IF(AND('2 - 4 Hr Raw Data'!Q98="",'3 - 24 Hr Raw Data'!Q98=""),'3 - 24 Hr Raw Data'!M98,"")</f>
        <v>0</v>
      </c>
      <c r="J102" s="225" t="e">
        <f>IF(AND('2 - 4 Hr Raw Data'!Q98="",'3 - 24 Hr Raw Data'!Q98=""),(F102/(E102))*100,"")</f>
        <v>#DIV/0!</v>
      </c>
      <c r="K102" s="127" t="e">
        <f ca="1">IF(AND('2 - 4 Hr Raw Data'!Q98="",'3 - 24 Hr Raw Data'!Q98=""),J102/$J$11,"")</f>
        <v>#DIV/0!</v>
      </c>
      <c r="L102" s="223" t="e">
        <f>IF(AND('2 - 4 Hr Raw Data'!Q98="",'3 - 24 Hr Raw Data'!Q98=""),(G102/(E102))*100,"")</f>
        <v>#DIV/0!</v>
      </c>
      <c r="M102" s="127" t="e">
        <f ca="1">IF(AND('2 - 4 Hr Raw Data'!Q98="",'3 - 24 Hr Raw Data'!Q98=""),L102/$L$11,"")</f>
        <v>#DIV/0!</v>
      </c>
      <c r="N102" s="225" t="e">
        <f ca="1">IF(AND('2 - 4 Hr Raw Data'!Q98="",'3 - 24 Hr Raw Data'!Q98=""),H102/$H$11,"")</f>
        <v>#REF!</v>
      </c>
      <c r="O102" s="127" t="e">
        <f ca="1">IF(AND('2 - 4 Hr Raw Data'!Q98="",'3 - 24 Hr Raw Data'!Q98=""),I102/$I$11,"")</f>
        <v>#REF!</v>
      </c>
      <c r="P102" s="128" t="e">
        <f>IF(AND('2 - 4 Hr Raw Data'!Q98="",'3 - 24 Hr Raw Data'!Q98=""),(E102/D102)*($S$4/1.042)*2,"")</f>
        <v>#DIV/0!</v>
      </c>
      <c r="Q102" s="127" t="e">
        <f>IF(AND('2 - 4 Hr Raw Data'!Q98="",'3 - 24 Hr Raw Data'!Q98=""),LOG(P102/S$6,2),"")</f>
        <v>#DIV/0!</v>
      </c>
      <c r="R102" s="129" t="e">
        <f ca="1">IF(AND('2 - 4 Hr Raw Data'!Q98="",'3 - 24 Hr Raw Data'!Q98=""),(P102/P$11)*100,"")</f>
        <v>#DIV/0!</v>
      </c>
      <c r="S102" s="129" t="e">
        <f ca="1">IF(AND('2 - 4 Hr Raw Data'!Q98="",'3 - 24 Hr Raw Data'!Q98=""),(P102-S$6)/(P$11-S$6)*100,"")</f>
        <v>#DIV/0!</v>
      </c>
      <c r="T102" s="144" t="e">
        <f ca="1">IF(AND('2 - 4 Hr Raw Data'!Q98="",'3 - 24 Hr Raw Data'!Q98=""),(Q102/Q$11)*100,"")</f>
        <v>#DIV/0!</v>
      </c>
      <c r="U102" s="294" t="e">
        <f ca="1">IF(R102&lt;20,"% RNC less than 20 %",IF(AND('2 - 4 Hr Raw Data'!Q98&lt;&gt;"",'3 - 24 Hr Raw Data'!Q98=""),"4 Hour: "&amp;'2 - 4 Hr Raw Data'!Q98,IF(AND('2 - 4 Hr Raw Data'!Q98="",'3 - 24 Hr Raw Data'!Q98&lt;&gt;""),"24 Hour: "&amp;'3 - 24 Hr Raw Data'!Q98,IF(AND('2 - 4 Hr Raw Data'!Q98="",'3 - 24 Hr Raw Data'!Q98=""),"","4 Hour: "&amp;'2 - 4 Hr Raw Data'!Q98&amp;"; 24 Hour: "&amp;'3 - 24 Hr Raw Data'!Q98))))</f>
        <v>#DIV/0!</v>
      </c>
      <c r="V102" s="16" t="b">
        <f t="shared" ca="1" si="1"/>
        <v>0</v>
      </c>
    </row>
    <row r="103" spans="1:22" ht="14" x14ac:dyDescent="0.15">
      <c r="A103" s="343" t="str">
        <f>IF('3 - 24 Hr Raw Data'!O99="","",'3 - 24 Hr Raw Data'!O99)</f>
        <v/>
      </c>
      <c r="B103" s="238" t="str">
        <f>IF(A103="","",'4 - 4 Hr Calc Data'!B103)</f>
        <v/>
      </c>
      <c r="C103" s="290" t="str">
        <f>IF(A103="","",'3 - 24 Hr Raw Data'!P99)</f>
        <v/>
      </c>
      <c r="D103" s="142">
        <f>IF(AND('2 - 4 Hr Raw Data'!Q99="",'3 - 24 Hr Raw Data'!Q99=""),'3 - 24 Hr Raw Data'!B99,"")</f>
        <v>0</v>
      </c>
      <c r="E103" s="128">
        <f>IF(AND('2 - 4 Hr Raw Data'!Q99="",'3 - 24 Hr Raw Data'!Q99=""),'3 - 24 Hr Raw Data'!I99,"")</f>
        <v>0</v>
      </c>
      <c r="F103" s="126">
        <f>IF(AND('2 - 4 Hr Raw Data'!Q99="",'3 - 24 Hr Raw Data'!Q99=""),'3 - 24 Hr Raw Data'!J99,"")</f>
        <v>0</v>
      </c>
      <c r="G103" s="126">
        <f>IF(AND('2 - 4 Hr Raw Data'!Q99="",'3 - 24 Hr Raw Data'!Q99=""),'3 - 24 Hr Raw Data'!K99,"")</f>
        <v>0</v>
      </c>
      <c r="H103" s="129">
        <f>IF(AND('2 - 4 Hr Raw Data'!Q99="",'3 - 24 Hr Raw Data'!Q99=""),'3 - 24 Hr Raw Data'!L99,"")</f>
        <v>0</v>
      </c>
      <c r="I103" s="370">
        <f>IF(AND('2 - 4 Hr Raw Data'!Q99="",'3 - 24 Hr Raw Data'!Q99=""),'3 - 24 Hr Raw Data'!M99,"")</f>
        <v>0</v>
      </c>
      <c r="J103" s="225" t="e">
        <f>IF(AND('2 - 4 Hr Raw Data'!Q99="",'3 - 24 Hr Raw Data'!Q99=""),(F103/(E103))*100,"")</f>
        <v>#DIV/0!</v>
      </c>
      <c r="K103" s="127" t="e">
        <f ca="1">IF(AND('2 - 4 Hr Raw Data'!Q99="",'3 - 24 Hr Raw Data'!Q99=""),J103/$J$11,"")</f>
        <v>#DIV/0!</v>
      </c>
      <c r="L103" s="223" t="e">
        <f>IF(AND('2 - 4 Hr Raw Data'!Q99="",'3 - 24 Hr Raw Data'!Q99=""),(G103/(E103))*100,"")</f>
        <v>#DIV/0!</v>
      </c>
      <c r="M103" s="127" t="e">
        <f ca="1">IF(AND('2 - 4 Hr Raw Data'!Q99="",'3 - 24 Hr Raw Data'!Q99=""),L103/$L$11,"")</f>
        <v>#DIV/0!</v>
      </c>
      <c r="N103" s="225" t="e">
        <f ca="1">IF(AND('2 - 4 Hr Raw Data'!Q99="",'3 - 24 Hr Raw Data'!Q99=""),H103/$H$11,"")</f>
        <v>#REF!</v>
      </c>
      <c r="O103" s="127" t="e">
        <f ca="1">IF(AND('2 - 4 Hr Raw Data'!Q99="",'3 - 24 Hr Raw Data'!Q99=""),I103/$I$11,"")</f>
        <v>#REF!</v>
      </c>
      <c r="P103" s="128" t="e">
        <f>IF(AND('2 - 4 Hr Raw Data'!Q99="",'3 - 24 Hr Raw Data'!Q99=""),(E103/D103)*($S$4/1.042)*2,"")</f>
        <v>#DIV/0!</v>
      </c>
      <c r="Q103" s="127" t="e">
        <f>IF(AND('2 - 4 Hr Raw Data'!Q99="",'3 - 24 Hr Raw Data'!Q99=""),LOG(P103/S$6,2),"")</f>
        <v>#DIV/0!</v>
      </c>
      <c r="R103" s="129" t="e">
        <f ca="1">IF(AND('2 - 4 Hr Raw Data'!Q99="",'3 - 24 Hr Raw Data'!Q99=""),(P103/P$11)*100,"")</f>
        <v>#DIV/0!</v>
      </c>
      <c r="S103" s="129" t="e">
        <f ca="1">IF(AND('2 - 4 Hr Raw Data'!Q99="",'3 - 24 Hr Raw Data'!Q99=""),(P103-S$6)/(P$11-S$6)*100,"")</f>
        <v>#DIV/0!</v>
      </c>
      <c r="T103" s="144" t="e">
        <f ca="1">IF(AND('2 - 4 Hr Raw Data'!Q99="",'3 - 24 Hr Raw Data'!Q99=""),(Q103/Q$11)*100,"")</f>
        <v>#DIV/0!</v>
      </c>
      <c r="U103" s="294" t="e">
        <f ca="1">IF(R103&lt;20,"% RNC less than 20 %",IF(AND('2 - 4 Hr Raw Data'!Q99&lt;&gt;"",'3 - 24 Hr Raw Data'!Q99=""),"4 Hour: "&amp;'2 - 4 Hr Raw Data'!Q99,IF(AND('2 - 4 Hr Raw Data'!Q99="",'3 - 24 Hr Raw Data'!Q99&lt;&gt;""),"24 Hour: "&amp;'3 - 24 Hr Raw Data'!Q99,IF(AND('2 - 4 Hr Raw Data'!Q99="",'3 - 24 Hr Raw Data'!Q99=""),"","4 Hour: "&amp;'2 - 4 Hr Raw Data'!Q99&amp;"; 24 Hour: "&amp;'3 - 24 Hr Raw Data'!Q99))))</f>
        <v>#DIV/0!</v>
      </c>
      <c r="V103" s="16" t="b">
        <f t="shared" ca="1" si="1"/>
        <v>0</v>
      </c>
    </row>
    <row r="104" spans="1:22" ht="14" x14ac:dyDescent="0.15">
      <c r="A104" s="343" t="str">
        <f>IF('3 - 24 Hr Raw Data'!O100="","",'3 - 24 Hr Raw Data'!O100)</f>
        <v/>
      </c>
      <c r="B104" s="238" t="str">
        <f>IF(A104="","",'4 - 4 Hr Calc Data'!B104)</f>
        <v/>
      </c>
      <c r="C104" s="290" t="str">
        <f>IF(A104="","",'3 - 24 Hr Raw Data'!P100)</f>
        <v/>
      </c>
      <c r="D104" s="142">
        <f>IF(AND('2 - 4 Hr Raw Data'!Q100="",'3 - 24 Hr Raw Data'!Q100=""),'3 - 24 Hr Raw Data'!B100,"")</f>
        <v>0</v>
      </c>
      <c r="E104" s="128">
        <f>IF(AND('2 - 4 Hr Raw Data'!Q100="",'3 - 24 Hr Raw Data'!Q100=""),'3 - 24 Hr Raw Data'!I100,"")</f>
        <v>0</v>
      </c>
      <c r="F104" s="126">
        <f>IF(AND('2 - 4 Hr Raw Data'!Q100="",'3 - 24 Hr Raw Data'!Q100=""),'3 - 24 Hr Raw Data'!J100,"")</f>
        <v>0</v>
      </c>
      <c r="G104" s="126">
        <f>IF(AND('2 - 4 Hr Raw Data'!Q100="",'3 - 24 Hr Raw Data'!Q100=""),'3 - 24 Hr Raw Data'!K100,"")</f>
        <v>0</v>
      </c>
      <c r="H104" s="129">
        <f>IF(AND('2 - 4 Hr Raw Data'!Q100="",'3 - 24 Hr Raw Data'!Q100=""),'3 - 24 Hr Raw Data'!L100,"")</f>
        <v>0</v>
      </c>
      <c r="I104" s="370">
        <f>IF(AND('2 - 4 Hr Raw Data'!Q100="",'3 - 24 Hr Raw Data'!Q100=""),'3 - 24 Hr Raw Data'!M100,"")</f>
        <v>0</v>
      </c>
      <c r="J104" s="225" t="e">
        <f>IF(AND('2 - 4 Hr Raw Data'!Q100="",'3 - 24 Hr Raw Data'!Q100=""),(F104/(E104))*100,"")</f>
        <v>#DIV/0!</v>
      </c>
      <c r="K104" s="127" t="e">
        <f ca="1">IF(AND('2 - 4 Hr Raw Data'!Q100="",'3 - 24 Hr Raw Data'!Q100=""),J104/$J$11,"")</f>
        <v>#DIV/0!</v>
      </c>
      <c r="L104" s="223" t="e">
        <f>IF(AND('2 - 4 Hr Raw Data'!Q100="",'3 - 24 Hr Raw Data'!Q100=""),(G104/(E104))*100,"")</f>
        <v>#DIV/0!</v>
      </c>
      <c r="M104" s="127" t="e">
        <f ca="1">IF(AND('2 - 4 Hr Raw Data'!Q100="",'3 - 24 Hr Raw Data'!Q100=""),L104/$L$11,"")</f>
        <v>#DIV/0!</v>
      </c>
      <c r="N104" s="225" t="e">
        <f ca="1">IF(AND('2 - 4 Hr Raw Data'!Q100="",'3 - 24 Hr Raw Data'!Q100=""),H104/$H$11,"")</f>
        <v>#REF!</v>
      </c>
      <c r="O104" s="127" t="e">
        <f ca="1">IF(AND('2 - 4 Hr Raw Data'!Q100="",'3 - 24 Hr Raw Data'!Q100=""),I104/$I$11,"")</f>
        <v>#REF!</v>
      </c>
      <c r="P104" s="128" t="e">
        <f>IF(AND('2 - 4 Hr Raw Data'!Q100="",'3 - 24 Hr Raw Data'!Q100=""),(E104/D104)*($S$4/1.042)*2,"")</f>
        <v>#DIV/0!</v>
      </c>
      <c r="Q104" s="127" t="e">
        <f>IF(AND('2 - 4 Hr Raw Data'!Q100="",'3 - 24 Hr Raw Data'!Q100=""),LOG(P104/S$6,2),"")</f>
        <v>#DIV/0!</v>
      </c>
      <c r="R104" s="129" t="e">
        <f ca="1">IF(AND('2 - 4 Hr Raw Data'!Q100="",'3 - 24 Hr Raw Data'!Q100=""),(P104/P$11)*100,"")</f>
        <v>#DIV/0!</v>
      </c>
      <c r="S104" s="129" t="e">
        <f ca="1">IF(AND('2 - 4 Hr Raw Data'!Q100="",'3 - 24 Hr Raw Data'!Q100=""),(P104-S$6)/(P$11-S$6)*100,"")</f>
        <v>#DIV/0!</v>
      </c>
      <c r="T104" s="144" t="e">
        <f ca="1">IF(AND('2 - 4 Hr Raw Data'!Q100="",'3 - 24 Hr Raw Data'!Q100=""),(Q104/Q$11)*100,"")</f>
        <v>#DIV/0!</v>
      </c>
      <c r="U104" s="294" t="e">
        <f ca="1">IF(R104&lt;20,"% RNC less than 20 %",IF(AND('2 - 4 Hr Raw Data'!Q100&lt;&gt;"",'3 - 24 Hr Raw Data'!Q100=""),"4 Hour: "&amp;'2 - 4 Hr Raw Data'!Q100,IF(AND('2 - 4 Hr Raw Data'!Q100="",'3 - 24 Hr Raw Data'!Q100&lt;&gt;""),"24 Hour: "&amp;'3 - 24 Hr Raw Data'!Q100,IF(AND('2 - 4 Hr Raw Data'!Q100="",'3 - 24 Hr Raw Data'!Q100=""),"","4 Hour: "&amp;'2 - 4 Hr Raw Data'!Q100&amp;"; 24 Hour: "&amp;'3 - 24 Hr Raw Data'!Q100))))</f>
        <v>#DIV/0!</v>
      </c>
      <c r="V104" s="16" t="b">
        <f t="shared" ca="1" si="1"/>
        <v>0</v>
      </c>
    </row>
    <row r="105" spans="1:22" ht="14" x14ac:dyDescent="0.15">
      <c r="A105" s="343" t="str">
        <f>IF('3 - 24 Hr Raw Data'!O101="","",'3 - 24 Hr Raw Data'!O101)</f>
        <v/>
      </c>
      <c r="B105" s="238" t="str">
        <f>IF(A105="","",'4 - 4 Hr Calc Data'!B105)</f>
        <v/>
      </c>
      <c r="C105" s="290" t="str">
        <f>IF(A105="","",'3 - 24 Hr Raw Data'!P101)</f>
        <v/>
      </c>
      <c r="D105" s="142">
        <f>IF(AND('2 - 4 Hr Raw Data'!Q101="",'3 - 24 Hr Raw Data'!Q101=""),'3 - 24 Hr Raw Data'!B101,"")</f>
        <v>0</v>
      </c>
      <c r="E105" s="128">
        <f>IF(AND('2 - 4 Hr Raw Data'!Q101="",'3 - 24 Hr Raw Data'!Q101=""),'3 - 24 Hr Raw Data'!I101,"")</f>
        <v>0</v>
      </c>
      <c r="F105" s="126">
        <f>IF(AND('2 - 4 Hr Raw Data'!Q101="",'3 - 24 Hr Raw Data'!Q101=""),'3 - 24 Hr Raw Data'!J101,"")</f>
        <v>0</v>
      </c>
      <c r="G105" s="126">
        <f>IF(AND('2 - 4 Hr Raw Data'!Q101="",'3 - 24 Hr Raw Data'!Q101=""),'3 - 24 Hr Raw Data'!K101,"")</f>
        <v>0</v>
      </c>
      <c r="H105" s="129">
        <f>IF(AND('2 - 4 Hr Raw Data'!Q101="",'3 - 24 Hr Raw Data'!Q101=""),'3 - 24 Hr Raw Data'!L101,"")</f>
        <v>0</v>
      </c>
      <c r="I105" s="370">
        <f>IF(AND('2 - 4 Hr Raw Data'!Q101="",'3 - 24 Hr Raw Data'!Q101=""),'3 - 24 Hr Raw Data'!M101,"")</f>
        <v>0</v>
      </c>
      <c r="J105" s="225" t="e">
        <f>IF(AND('2 - 4 Hr Raw Data'!Q101="",'3 - 24 Hr Raw Data'!Q101=""),(F105/(E105))*100,"")</f>
        <v>#DIV/0!</v>
      </c>
      <c r="K105" s="127" t="e">
        <f ca="1">IF(AND('2 - 4 Hr Raw Data'!Q101="",'3 - 24 Hr Raw Data'!Q101=""),J105/$J$11,"")</f>
        <v>#DIV/0!</v>
      </c>
      <c r="L105" s="223" t="e">
        <f>IF(AND('2 - 4 Hr Raw Data'!Q101="",'3 - 24 Hr Raw Data'!Q101=""),(G105/(E105))*100,"")</f>
        <v>#DIV/0!</v>
      </c>
      <c r="M105" s="127" t="e">
        <f ca="1">IF(AND('2 - 4 Hr Raw Data'!Q101="",'3 - 24 Hr Raw Data'!Q101=""),L105/$L$11,"")</f>
        <v>#DIV/0!</v>
      </c>
      <c r="N105" s="225" t="e">
        <f ca="1">IF(AND('2 - 4 Hr Raw Data'!Q101="",'3 - 24 Hr Raw Data'!Q101=""),H105/$H$11,"")</f>
        <v>#REF!</v>
      </c>
      <c r="O105" s="127" t="e">
        <f ca="1">IF(AND('2 - 4 Hr Raw Data'!Q101="",'3 - 24 Hr Raw Data'!Q101=""),I105/$I$11,"")</f>
        <v>#REF!</v>
      </c>
      <c r="P105" s="128" t="e">
        <f>IF(AND('2 - 4 Hr Raw Data'!Q101="",'3 - 24 Hr Raw Data'!Q101=""),(E105/D105)*($S$4/1.042)*2,"")</f>
        <v>#DIV/0!</v>
      </c>
      <c r="Q105" s="127" t="e">
        <f>IF(AND('2 - 4 Hr Raw Data'!Q101="",'3 - 24 Hr Raw Data'!Q101=""),LOG(P105/S$6,2),"")</f>
        <v>#DIV/0!</v>
      </c>
      <c r="R105" s="129" t="e">
        <f ca="1">IF(AND('2 - 4 Hr Raw Data'!Q101="",'3 - 24 Hr Raw Data'!Q101=""),(P105/P$11)*100,"")</f>
        <v>#DIV/0!</v>
      </c>
      <c r="S105" s="129" t="e">
        <f ca="1">IF(AND('2 - 4 Hr Raw Data'!Q101="",'3 - 24 Hr Raw Data'!Q101=""),(P105-S$6)/(P$11-S$6)*100,"")</f>
        <v>#DIV/0!</v>
      </c>
      <c r="T105" s="144" t="e">
        <f ca="1">IF(AND('2 - 4 Hr Raw Data'!Q101="",'3 - 24 Hr Raw Data'!Q101=""),(Q105/Q$11)*100,"")</f>
        <v>#DIV/0!</v>
      </c>
      <c r="U105" s="294" t="e">
        <f ca="1">IF(R105&lt;20,"% RNC less than 20 %",IF(AND('2 - 4 Hr Raw Data'!Q101&lt;&gt;"",'3 - 24 Hr Raw Data'!Q101=""),"4 Hour: "&amp;'2 - 4 Hr Raw Data'!Q101,IF(AND('2 - 4 Hr Raw Data'!Q101="",'3 - 24 Hr Raw Data'!Q101&lt;&gt;""),"24 Hour: "&amp;'3 - 24 Hr Raw Data'!Q101,IF(AND('2 - 4 Hr Raw Data'!Q101="",'3 - 24 Hr Raw Data'!Q101=""),"","4 Hour: "&amp;'2 - 4 Hr Raw Data'!Q101&amp;"; 24 Hour: "&amp;'3 - 24 Hr Raw Data'!Q101))))</f>
        <v>#DIV/0!</v>
      </c>
      <c r="V105" s="16" t="b">
        <f t="shared" ca="1" si="1"/>
        <v>0</v>
      </c>
    </row>
    <row r="106" spans="1:22" ht="14" x14ac:dyDescent="0.15">
      <c r="A106" s="343" t="str">
        <f>IF('3 - 24 Hr Raw Data'!O102="","",'3 - 24 Hr Raw Data'!O102)</f>
        <v/>
      </c>
      <c r="B106" s="238" t="str">
        <f>IF(A106="","",'4 - 4 Hr Calc Data'!B106)</f>
        <v/>
      </c>
      <c r="C106" s="290" t="str">
        <f>IF(A106="","",'3 - 24 Hr Raw Data'!P102)</f>
        <v/>
      </c>
      <c r="D106" s="142">
        <f>IF(AND('2 - 4 Hr Raw Data'!Q102="",'3 - 24 Hr Raw Data'!Q102=""),'3 - 24 Hr Raw Data'!B102,"")</f>
        <v>0</v>
      </c>
      <c r="E106" s="128">
        <f>IF(AND('2 - 4 Hr Raw Data'!Q102="",'3 - 24 Hr Raw Data'!Q102=""),'3 - 24 Hr Raw Data'!I102,"")</f>
        <v>0</v>
      </c>
      <c r="F106" s="126">
        <f>IF(AND('2 - 4 Hr Raw Data'!Q102="",'3 - 24 Hr Raw Data'!Q102=""),'3 - 24 Hr Raw Data'!J102,"")</f>
        <v>0</v>
      </c>
      <c r="G106" s="126">
        <f>IF(AND('2 - 4 Hr Raw Data'!Q102="",'3 - 24 Hr Raw Data'!Q102=""),'3 - 24 Hr Raw Data'!K102,"")</f>
        <v>0</v>
      </c>
      <c r="H106" s="129">
        <f>IF(AND('2 - 4 Hr Raw Data'!Q102="",'3 - 24 Hr Raw Data'!Q102=""),'3 - 24 Hr Raw Data'!L102,"")</f>
        <v>0</v>
      </c>
      <c r="I106" s="370">
        <f>IF(AND('2 - 4 Hr Raw Data'!Q102="",'3 - 24 Hr Raw Data'!Q102=""),'3 - 24 Hr Raw Data'!M102,"")</f>
        <v>0</v>
      </c>
      <c r="J106" s="225" t="e">
        <f>IF(AND('2 - 4 Hr Raw Data'!Q102="",'3 - 24 Hr Raw Data'!Q102=""),(F106/(E106))*100,"")</f>
        <v>#DIV/0!</v>
      </c>
      <c r="K106" s="127" t="e">
        <f ca="1">IF(AND('2 - 4 Hr Raw Data'!Q102="",'3 - 24 Hr Raw Data'!Q102=""),J106/$J$11,"")</f>
        <v>#DIV/0!</v>
      </c>
      <c r="L106" s="223" t="e">
        <f>IF(AND('2 - 4 Hr Raw Data'!Q102="",'3 - 24 Hr Raw Data'!Q102=""),(G106/(E106))*100,"")</f>
        <v>#DIV/0!</v>
      </c>
      <c r="M106" s="127" t="e">
        <f ca="1">IF(AND('2 - 4 Hr Raw Data'!Q102="",'3 - 24 Hr Raw Data'!Q102=""),L106/$L$11,"")</f>
        <v>#DIV/0!</v>
      </c>
      <c r="N106" s="225" t="e">
        <f ca="1">IF(AND('2 - 4 Hr Raw Data'!Q102="",'3 - 24 Hr Raw Data'!Q102=""),H106/$H$11,"")</f>
        <v>#REF!</v>
      </c>
      <c r="O106" s="127" t="e">
        <f ca="1">IF(AND('2 - 4 Hr Raw Data'!Q102="",'3 - 24 Hr Raw Data'!Q102=""),I106/$I$11,"")</f>
        <v>#REF!</v>
      </c>
      <c r="P106" s="128" t="e">
        <f>IF(AND('2 - 4 Hr Raw Data'!Q102="",'3 - 24 Hr Raw Data'!Q102=""),(E106/D106)*($S$4/1.042)*2,"")</f>
        <v>#DIV/0!</v>
      </c>
      <c r="Q106" s="127" t="e">
        <f>IF(AND('2 - 4 Hr Raw Data'!Q102="",'3 - 24 Hr Raw Data'!Q102=""),LOG(P106/S$6,2),"")</f>
        <v>#DIV/0!</v>
      </c>
      <c r="R106" s="129" t="e">
        <f ca="1">IF(AND('2 - 4 Hr Raw Data'!Q102="",'3 - 24 Hr Raw Data'!Q102=""),(P106/P$11)*100,"")</f>
        <v>#DIV/0!</v>
      </c>
      <c r="S106" s="129" t="e">
        <f ca="1">IF(AND('2 - 4 Hr Raw Data'!Q102="",'3 - 24 Hr Raw Data'!Q102=""),(P106-S$6)/(P$11-S$6)*100,"")</f>
        <v>#DIV/0!</v>
      </c>
      <c r="T106" s="144" t="e">
        <f ca="1">IF(AND('2 - 4 Hr Raw Data'!Q102="",'3 - 24 Hr Raw Data'!Q102=""),(Q106/Q$11)*100,"")</f>
        <v>#DIV/0!</v>
      </c>
      <c r="U106" s="294" t="e">
        <f ca="1">IF(R106&lt;20,"% RNC less than 20 %",IF(AND('2 - 4 Hr Raw Data'!Q102&lt;&gt;"",'3 - 24 Hr Raw Data'!Q102=""),"4 Hour: "&amp;'2 - 4 Hr Raw Data'!Q102,IF(AND('2 - 4 Hr Raw Data'!Q102="",'3 - 24 Hr Raw Data'!Q102&lt;&gt;""),"24 Hour: "&amp;'3 - 24 Hr Raw Data'!Q102,IF(AND('2 - 4 Hr Raw Data'!Q102="",'3 - 24 Hr Raw Data'!Q102=""),"","4 Hour: "&amp;'2 - 4 Hr Raw Data'!Q102&amp;"; 24 Hour: "&amp;'3 - 24 Hr Raw Data'!Q102))))</f>
        <v>#DIV/0!</v>
      </c>
      <c r="V106" s="16" t="b">
        <f t="shared" ca="1" si="1"/>
        <v>0</v>
      </c>
    </row>
    <row r="107" spans="1:22" ht="15" thickBot="1" x14ac:dyDescent="0.2">
      <c r="A107" s="343" t="str">
        <f>IF('3 - 24 Hr Raw Data'!O103="","",'3 - 24 Hr Raw Data'!O103)</f>
        <v/>
      </c>
      <c r="B107" s="238" t="str">
        <f>IF(A107="","",'4 - 4 Hr Calc Data'!B107)</f>
        <v/>
      </c>
      <c r="C107" s="290" t="str">
        <f>IF(A107="","",'3 - 24 Hr Raw Data'!P103)</f>
        <v/>
      </c>
      <c r="D107" s="143">
        <f>IF(AND('2 - 4 Hr Raw Data'!Q103="",'3 - 24 Hr Raw Data'!Q103=""),'3 - 24 Hr Raw Data'!B103,"")</f>
        <v>0</v>
      </c>
      <c r="E107" s="132">
        <f>IF(AND('2 - 4 Hr Raw Data'!Q103="",'3 - 24 Hr Raw Data'!Q103=""),'3 - 24 Hr Raw Data'!I103,"")</f>
        <v>0</v>
      </c>
      <c r="F107" s="130">
        <f>IF(AND('2 - 4 Hr Raw Data'!Q103="",'3 - 24 Hr Raw Data'!Q103=""),'3 - 24 Hr Raw Data'!J103,"")</f>
        <v>0</v>
      </c>
      <c r="G107" s="130">
        <f>IF(AND('2 - 4 Hr Raw Data'!Q103="",'3 - 24 Hr Raw Data'!Q103=""),'3 - 24 Hr Raw Data'!K103,"")</f>
        <v>0</v>
      </c>
      <c r="H107" s="133">
        <f>IF(AND('2 - 4 Hr Raw Data'!Q103="",'3 - 24 Hr Raw Data'!Q103=""),'3 - 24 Hr Raw Data'!L103,"")</f>
        <v>0</v>
      </c>
      <c r="I107" s="371">
        <f>IF(AND('2 - 4 Hr Raw Data'!Q103="",'3 - 24 Hr Raw Data'!Q103=""),'3 - 24 Hr Raw Data'!M103,"")</f>
        <v>0</v>
      </c>
      <c r="J107" s="226" t="e">
        <f>IF(AND('2 - 4 Hr Raw Data'!Q103="",'3 - 24 Hr Raw Data'!Q103=""),(F107/(E107))*100,"")</f>
        <v>#DIV/0!</v>
      </c>
      <c r="K107" s="131" t="e">
        <f ca="1">IF(AND('2 - 4 Hr Raw Data'!Q103="",'3 - 24 Hr Raw Data'!Q103=""),J107/$J$11,"")</f>
        <v>#DIV/0!</v>
      </c>
      <c r="L107" s="224" t="e">
        <f>IF(AND('2 - 4 Hr Raw Data'!Q103="",'3 - 24 Hr Raw Data'!Q103=""),(G107/(E107))*100,"")</f>
        <v>#DIV/0!</v>
      </c>
      <c r="M107" s="131" t="e">
        <f ca="1">IF(AND('2 - 4 Hr Raw Data'!Q103="",'3 - 24 Hr Raw Data'!Q103=""),L107/$L$11,"")</f>
        <v>#DIV/0!</v>
      </c>
      <c r="N107" s="226" t="e">
        <f ca="1">IF(AND('2 - 4 Hr Raw Data'!Q103="",'3 - 24 Hr Raw Data'!Q103=""),H107/$H$11,"")</f>
        <v>#REF!</v>
      </c>
      <c r="O107" s="131" t="e">
        <f ca="1">IF(AND('2 - 4 Hr Raw Data'!Q103="",'3 - 24 Hr Raw Data'!Q103=""),I107/$I$11,"")</f>
        <v>#REF!</v>
      </c>
      <c r="P107" s="132" t="e">
        <f>IF(AND('2 - 4 Hr Raw Data'!Q103="",'3 - 24 Hr Raw Data'!Q103=""),(E107/D107)*($S$4/1.042)*2,"")</f>
        <v>#DIV/0!</v>
      </c>
      <c r="Q107" s="131" t="e">
        <f>IF(AND('2 - 4 Hr Raw Data'!Q103="",'3 - 24 Hr Raw Data'!Q103=""),LOG(P107/S$6,2),"")</f>
        <v>#DIV/0!</v>
      </c>
      <c r="R107" s="133" t="e">
        <f ca="1">IF(AND('2 - 4 Hr Raw Data'!Q103="",'3 - 24 Hr Raw Data'!Q103=""),(P107/P$11)*100,"")</f>
        <v>#DIV/0!</v>
      </c>
      <c r="S107" s="133" t="e">
        <f ca="1">IF(AND('2 - 4 Hr Raw Data'!Q103="",'3 - 24 Hr Raw Data'!Q103=""),(P107-S$6)/(P$11-S$6)*100,"")</f>
        <v>#DIV/0!</v>
      </c>
      <c r="T107" s="145" t="e">
        <f ca="1">IF(AND('2 - 4 Hr Raw Data'!Q103="",'3 - 24 Hr Raw Data'!Q103=""),(Q107/Q$11)*100,"")</f>
        <v>#DIV/0!</v>
      </c>
      <c r="U107" s="295" t="e">
        <f ca="1">IF(R107&lt;20,"% RNC less than 20 %",IF(AND('2 - 4 Hr Raw Data'!Q103&lt;&gt;"",'3 - 24 Hr Raw Data'!Q103=""),"4 Hour: "&amp;'2 - 4 Hr Raw Data'!Q103,IF(AND('2 - 4 Hr Raw Data'!Q103="",'3 - 24 Hr Raw Data'!Q103&lt;&gt;""),"24 Hour: "&amp;'3 - 24 Hr Raw Data'!Q103,IF(AND('2 - 4 Hr Raw Data'!Q103="",'3 - 24 Hr Raw Data'!Q103=""),"","4 Hour: "&amp;'2 - 4 Hr Raw Data'!Q103&amp;"; 24 Hour: "&amp;'3 - 24 Hr Raw Data'!Q103))))</f>
        <v>#DIV/0!</v>
      </c>
      <c r="V107" s="16" t="b">
        <f t="shared" ca="1" si="1"/>
        <v>0</v>
      </c>
    </row>
    <row r="108" spans="1:22" x14ac:dyDescent="0.15">
      <c r="D108" s="11"/>
      <c r="E108" s="11"/>
      <c r="F108" s="11"/>
      <c r="J108" s="9"/>
      <c r="K108" s="9"/>
      <c r="L108" s="9"/>
      <c r="M108" s="11"/>
      <c r="N108" s="11"/>
      <c r="O108" s="11"/>
      <c r="P108" s="11"/>
      <c r="Q108" s="11"/>
      <c r="R108" s="11"/>
      <c r="S108" s="11"/>
      <c r="T108" s="11"/>
      <c r="U108" s="296"/>
      <c r="V108" s="8"/>
    </row>
    <row r="109" spans="1:22" x14ac:dyDescent="0.15">
      <c r="D109" s="11"/>
      <c r="E109" s="11"/>
      <c r="F109" s="11"/>
      <c r="J109" s="524"/>
      <c r="K109" s="524"/>
      <c r="L109" s="524"/>
      <c r="M109" s="524"/>
      <c r="N109" s="524"/>
      <c r="O109" s="524"/>
      <c r="P109" s="524"/>
      <c r="Q109" s="524"/>
      <c r="R109" s="524"/>
      <c r="S109" s="524"/>
      <c r="T109" s="11"/>
      <c r="U109" s="296"/>
      <c r="V109" s="8"/>
    </row>
    <row r="110" spans="1:22" x14ac:dyDescent="0.15">
      <c r="D110" s="11"/>
      <c r="E110" s="11"/>
      <c r="F110" s="11"/>
      <c r="J110" s="524"/>
      <c r="K110" s="524"/>
      <c r="L110" s="524"/>
      <c r="M110" s="524"/>
      <c r="N110" s="524"/>
      <c r="O110" s="524"/>
      <c r="P110" s="524"/>
      <c r="Q110" s="524"/>
      <c r="R110" s="524"/>
      <c r="S110" s="524"/>
      <c r="T110" s="11"/>
      <c r="U110" s="296"/>
      <c r="V110" s="8"/>
    </row>
    <row r="111" spans="1:22" x14ac:dyDescent="0.15">
      <c r="D111" s="21"/>
    </row>
    <row r="112" spans="1:22" x14ac:dyDescent="0.15">
      <c r="D112" s="21"/>
    </row>
    <row r="114" spans="4:4" x14ac:dyDescent="0.15">
      <c r="D114" s="21"/>
    </row>
    <row r="115" spans="4:4" x14ac:dyDescent="0.15">
      <c r="D115" s="21"/>
    </row>
  </sheetData>
  <sheetProtection formatCells="0" formatColumns="0" formatRows="0"/>
  <mergeCells count="21">
    <mergeCell ref="U7:U11"/>
    <mergeCell ref="J109:S109"/>
    <mergeCell ref="J110:S110"/>
    <mergeCell ref="A7:A10"/>
    <mergeCell ref="B7:B10"/>
    <mergeCell ref="D7:I7"/>
    <mergeCell ref="J7:T8"/>
    <mergeCell ref="D8:D10"/>
    <mergeCell ref="E8:I8"/>
    <mergeCell ref="E9:G9"/>
    <mergeCell ref="H9:I9"/>
    <mergeCell ref="J9:T9"/>
    <mergeCell ref="C7:C10"/>
    <mergeCell ref="A11:C11"/>
    <mergeCell ref="A1:B6"/>
    <mergeCell ref="S6:T6"/>
    <mergeCell ref="N4:R4"/>
    <mergeCell ref="S4:T4"/>
    <mergeCell ref="N5:R5"/>
    <mergeCell ref="S5:T5"/>
    <mergeCell ref="N6:R6"/>
  </mergeCells>
  <phoneticPr fontId="7" type="noConversion"/>
  <conditionalFormatting sqref="M5:M6">
    <cfRule type="notContainsBlanks" dxfId="11" priority="5">
      <formula>LEN(TRIM(M5))&gt;0</formula>
    </cfRule>
  </conditionalFormatting>
  <conditionalFormatting sqref="B12:B107">
    <cfRule type="notContainsBlanks" dxfId="10" priority="20">
      <formula>LEN(TRIM(B12))&gt;0</formula>
    </cfRule>
  </conditionalFormatting>
  <conditionalFormatting sqref="S4:T6">
    <cfRule type="notContainsBlanks" dxfId="9" priority="21">
      <formula>LEN(TRIM(S4))&gt;0</formula>
    </cfRule>
  </conditionalFormatting>
  <conditionalFormatting sqref="G3:G6">
    <cfRule type="notContainsBlanks" dxfId="8" priority="18">
      <formula>LEN(TRIM(G3))&gt;0</formula>
    </cfRule>
  </conditionalFormatting>
  <conditionalFormatting sqref="A12:T107">
    <cfRule type="expression" dxfId="7" priority="1">
      <formula>$V12=TRUE</formula>
    </cfRule>
    <cfRule type="expression" dxfId="6" priority="2">
      <formula>$R12&lt;20</formula>
    </cfRule>
    <cfRule type="expression" dxfId="5" priority="3">
      <formula>$R12&lt;30</formula>
    </cfRule>
    <cfRule type="expression" dxfId="4" priority="4">
      <formula>$U12&lt;&gt;""</formula>
    </cfRule>
  </conditionalFormatting>
  <pageMargins left="0.5" right="0.5" top="1" bottom="1" header="0.5" footer="0.3"/>
  <pageSetup scale="44" firstPageNumber="27" fitToWidth="2" fitToHeight="2" orientation="landscape" useFirstPageNumber="1" horizontalDpi="4294967292" verticalDpi="4294967292"/>
  <headerFooter>
    <oddHeader>&amp;L&amp;"Verdana,Italic"&amp;8&amp;K000000MultiFlow Report&amp;R&amp;"Verdana,Italic"&amp;8&amp;K000000Litron Laboratories</oddHeader>
    <oddFooter>&amp;C&amp;K000000Page &amp;P of 42
&amp;A</oddFooter>
  </headerFooter>
  <drawing r:id="rId1"/>
  <extLst>
    <ext xmlns:mx="http://schemas.microsoft.com/office/mac/excel/2008/main" uri="{64002731-A6B0-56B0-2670-7721B7C09600}">
      <mx:PLV Mode="0" OnePage="0" WScale="2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Q148"/>
  <sheetViews>
    <sheetView view="pageBreakPreview" zoomScaleNormal="100" zoomScaleSheetLayoutView="100" workbookViewId="0">
      <pane xSplit="3" ySplit="5" topLeftCell="D6" activePane="bottomRight" state="frozen"/>
      <selection activeCell="A9" sqref="A9"/>
      <selection pane="topRight" activeCell="A9" sqref="A9"/>
      <selection pane="bottomLeft" activeCell="A9" sqref="A9"/>
      <selection pane="bottomRight"/>
    </sheetView>
  </sheetViews>
  <sheetFormatPr baseColWidth="10" defaultColWidth="10.6640625" defaultRowHeight="13" x14ac:dyDescent="0.15"/>
  <cols>
    <col min="1" max="1" width="16.6640625" style="353" customWidth="1"/>
    <col min="2" max="2" width="7.1640625" style="44" bestFit="1" customWidth="1"/>
    <col min="3" max="3" width="16.83203125" style="36" customWidth="1"/>
    <col min="4" max="6" width="13.5" style="44" bestFit="1" customWidth="1"/>
    <col min="7" max="7" width="14.6640625" style="44" bestFit="1" customWidth="1"/>
    <col min="8" max="8" width="4.6640625" style="44" bestFit="1" customWidth="1"/>
    <col min="9" max="11" width="13.5" style="44" bestFit="1" customWidth="1"/>
    <col min="12" max="12" width="14.6640625" style="44" bestFit="1" customWidth="1"/>
    <col min="13" max="13" width="4.6640625" style="44" bestFit="1" customWidth="1"/>
    <col min="14" max="14" width="14.6640625" style="44" bestFit="1" customWidth="1"/>
    <col min="15" max="15" width="15.5" style="44" bestFit="1" customWidth="1"/>
    <col min="16" max="16" width="16.83203125" style="44" bestFit="1" customWidth="1"/>
    <col min="17" max="17" width="14.6640625" style="44" bestFit="1" customWidth="1"/>
    <col min="18" max="16384" width="10.6640625" style="34"/>
  </cols>
  <sheetData>
    <row r="1" spans="1:17" s="1" customFormat="1" ht="35" x14ac:dyDescent="0.35">
      <c r="A1" s="345" t="s">
        <v>82</v>
      </c>
      <c r="B1" s="39"/>
      <c r="D1" s="22"/>
      <c r="E1" s="22"/>
      <c r="F1" s="22"/>
      <c r="G1" s="22"/>
      <c r="H1" s="22"/>
      <c r="I1" s="22"/>
      <c r="K1" s="22"/>
      <c r="L1" s="22"/>
      <c r="M1" s="22"/>
      <c r="N1" s="22"/>
      <c r="O1" s="22"/>
      <c r="P1" s="22"/>
      <c r="Q1" s="22"/>
    </row>
    <row r="2" spans="1:17" s="1" customFormat="1" ht="15" thickBot="1" x14ac:dyDescent="0.2">
      <c r="A2" s="346"/>
      <c r="B2" s="24"/>
      <c r="C2" s="26"/>
      <c r="D2" s="22"/>
      <c r="E2" s="22"/>
      <c r="F2" s="22"/>
      <c r="G2" s="22"/>
      <c r="H2" s="22"/>
      <c r="I2" s="22"/>
      <c r="J2" s="22"/>
      <c r="K2" s="22"/>
      <c r="L2" s="22"/>
      <c r="M2" s="22"/>
      <c r="N2" s="22"/>
      <c r="O2" s="22"/>
      <c r="P2" s="22"/>
      <c r="Q2" s="134"/>
    </row>
    <row r="3" spans="1:17" s="27" customFormat="1" ht="15" customHeight="1" x14ac:dyDescent="0.15">
      <c r="A3" s="347"/>
      <c r="B3" s="40"/>
      <c r="C3" s="28"/>
      <c r="D3" s="542" t="s">
        <v>37</v>
      </c>
      <c r="E3" s="543"/>
      <c r="F3" s="543"/>
      <c r="G3" s="543"/>
      <c r="H3" s="544"/>
      <c r="I3" s="542" t="s">
        <v>38</v>
      </c>
      <c r="J3" s="543"/>
      <c r="K3" s="543"/>
      <c r="L3" s="543"/>
      <c r="M3" s="543"/>
      <c r="N3" s="543"/>
      <c r="O3" s="543"/>
      <c r="P3" s="543"/>
      <c r="Q3" s="544"/>
    </row>
    <row r="4" spans="1:17" s="31" customFormat="1" ht="16" customHeight="1" thickBot="1" x14ac:dyDescent="0.2">
      <c r="A4" s="348"/>
      <c r="B4" s="29"/>
      <c r="C4" s="30"/>
      <c r="D4" s="545"/>
      <c r="E4" s="546"/>
      <c r="F4" s="546"/>
      <c r="G4" s="546"/>
      <c r="H4" s="547"/>
      <c r="I4" s="545"/>
      <c r="J4" s="546"/>
      <c r="K4" s="546"/>
      <c r="L4" s="546"/>
      <c r="M4" s="546"/>
      <c r="N4" s="546"/>
      <c r="O4" s="546"/>
      <c r="P4" s="546"/>
      <c r="Q4" s="547"/>
    </row>
    <row r="5" spans="1:17" s="23" customFormat="1" ht="30" customHeight="1" thickBot="1" x14ac:dyDescent="0.2">
      <c r="A5" s="349" t="s">
        <v>73</v>
      </c>
      <c r="B5" s="96" t="s">
        <v>30</v>
      </c>
      <c r="C5" s="321" t="s">
        <v>83</v>
      </c>
      <c r="D5" s="184" t="s">
        <v>27</v>
      </c>
      <c r="E5" s="185" t="s">
        <v>32</v>
      </c>
      <c r="F5" s="185" t="s">
        <v>28</v>
      </c>
      <c r="G5" s="185" t="s">
        <v>25</v>
      </c>
      <c r="H5" s="186" t="s">
        <v>44</v>
      </c>
      <c r="I5" s="187" t="s">
        <v>27</v>
      </c>
      <c r="J5" s="188" t="s">
        <v>32</v>
      </c>
      <c r="K5" s="188" t="s">
        <v>28</v>
      </c>
      <c r="L5" s="188" t="s">
        <v>25</v>
      </c>
      <c r="M5" s="188" t="s">
        <v>44</v>
      </c>
      <c r="N5" s="188" t="s">
        <v>40</v>
      </c>
      <c r="O5" s="188" t="s">
        <v>45</v>
      </c>
      <c r="P5" s="188" t="s">
        <v>46</v>
      </c>
      <c r="Q5" s="183" t="s">
        <v>39</v>
      </c>
    </row>
    <row r="6" spans="1:17" s="33" customFormat="1" ht="14" x14ac:dyDescent="0.15">
      <c r="A6" s="204" t="str">
        <f>'4 - 4 Hr Calc Data'!A12</f>
        <v/>
      </c>
      <c r="B6" s="205">
        <f>'3 - 24 Hr Raw Data'!P8</f>
        <v>0</v>
      </c>
      <c r="C6" s="334" t="str">
        <f>'5 - 24 Hr Calc Data'!B12</f>
        <v/>
      </c>
      <c r="D6" s="192" t="e">
        <f ca="1">'4 - 4 Hr Calc Data'!N12</f>
        <v>#DIV/0!</v>
      </c>
      <c r="E6" s="192" t="e">
        <f ca="1">'4 - 4 Hr Calc Data'!K12</f>
        <v>#DIV/0!</v>
      </c>
      <c r="F6" s="192" t="e">
        <f ca="1">'4 - 4 Hr Calc Data'!O12</f>
        <v>#DIV/0!</v>
      </c>
      <c r="G6" s="192" t="e">
        <f ca="1">'4 - 4 Hr Calc Data'!M12</f>
        <v>#DIV/0!</v>
      </c>
      <c r="H6" s="192"/>
      <c r="I6" s="193" t="e">
        <f ca="1">'5 - 24 Hr Calc Data'!N12</f>
        <v>#REF!</v>
      </c>
      <c r="J6" s="193" t="e">
        <f ca="1">'5 - 24 Hr Calc Data'!K12</f>
        <v>#DIV/0!</v>
      </c>
      <c r="K6" s="193" t="e">
        <f ca="1">'5 - 24 Hr Calc Data'!O12</f>
        <v>#REF!</v>
      </c>
      <c r="L6" s="193" t="e">
        <f ca="1">'5 - 24 Hr Calc Data'!M12</f>
        <v>#DIV/0!</v>
      </c>
      <c r="M6" s="194"/>
      <c r="N6" s="193" t="e">
        <f ca="1">'5 - 24 Hr Calc Data'!R12</f>
        <v>#DIV/0!</v>
      </c>
      <c r="O6" s="193" t="e">
        <f ca="1">'5 - 24 Hr Calc Data'!S12</f>
        <v>#DIV/0!</v>
      </c>
      <c r="P6" s="193" t="e">
        <f ca="1">'5 - 24 Hr Calc Data'!T12</f>
        <v>#DIV/0!</v>
      </c>
      <c r="Q6" s="195" t="e">
        <f ca="1">IF(N6="","",100-N6)</f>
        <v>#DIV/0!</v>
      </c>
    </row>
    <row r="7" spans="1:17" ht="14" x14ac:dyDescent="0.15">
      <c r="A7" s="206" t="str">
        <f>'4 - 4 Hr Calc Data'!A13</f>
        <v/>
      </c>
      <c r="B7" s="207">
        <f>'3 - 24 Hr Raw Data'!P9</f>
        <v>0</v>
      </c>
      <c r="C7" s="335" t="str">
        <f>'5 - 24 Hr Calc Data'!B13</f>
        <v/>
      </c>
      <c r="D7" s="196" t="e">
        <f ca="1">'4 - 4 Hr Calc Data'!N13</f>
        <v>#DIV/0!</v>
      </c>
      <c r="E7" s="196" t="e">
        <f ca="1">'4 - 4 Hr Calc Data'!K13</f>
        <v>#DIV/0!</v>
      </c>
      <c r="F7" s="196" t="e">
        <f ca="1">'4 - 4 Hr Calc Data'!O13</f>
        <v>#DIV/0!</v>
      </c>
      <c r="G7" s="196" t="e">
        <f ca="1">'4 - 4 Hr Calc Data'!M13</f>
        <v>#DIV/0!</v>
      </c>
      <c r="H7" s="196"/>
      <c r="I7" s="197" t="e">
        <f ca="1">'5 - 24 Hr Calc Data'!N13</f>
        <v>#REF!</v>
      </c>
      <c r="J7" s="197" t="e">
        <f ca="1">'5 - 24 Hr Calc Data'!K13</f>
        <v>#DIV/0!</v>
      </c>
      <c r="K7" s="197" t="e">
        <f ca="1">'5 - 24 Hr Calc Data'!O13</f>
        <v>#REF!</v>
      </c>
      <c r="L7" s="197" t="e">
        <f ca="1">'5 - 24 Hr Calc Data'!M13</f>
        <v>#DIV/0!</v>
      </c>
      <c r="M7" s="198"/>
      <c r="N7" s="197" t="e">
        <f ca="1">'5 - 24 Hr Calc Data'!R13</f>
        <v>#DIV/0!</v>
      </c>
      <c r="O7" s="197" t="e">
        <f ca="1">'5 - 24 Hr Calc Data'!S13</f>
        <v>#DIV/0!</v>
      </c>
      <c r="P7" s="197" t="e">
        <f ca="1">'5 - 24 Hr Calc Data'!T13</f>
        <v>#DIV/0!</v>
      </c>
      <c r="Q7" s="199" t="e">
        <f t="shared" ref="Q7:Q70" ca="1" si="0">IF(N7="","",100-N7)</f>
        <v>#DIV/0!</v>
      </c>
    </row>
    <row r="8" spans="1:17" ht="14" x14ac:dyDescent="0.15">
      <c r="A8" s="206" t="str">
        <f>'4 - 4 Hr Calc Data'!A14</f>
        <v/>
      </c>
      <c r="B8" s="207">
        <f>'3 - 24 Hr Raw Data'!P10</f>
        <v>0</v>
      </c>
      <c r="C8" s="335" t="str">
        <f>'5 - 24 Hr Calc Data'!B14</f>
        <v/>
      </c>
      <c r="D8" s="196" t="e">
        <f ca="1">'4 - 4 Hr Calc Data'!N14</f>
        <v>#DIV/0!</v>
      </c>
      <c r="E8" s="196" t="e">
        <f ca="1">'4 - 4 Hr Calc Data'!K14</f>
        <v>#DIV/0!</v>
      </c>
      <c r="F8" s="196" t="e">
        <f ca="1">'4 - 4 Hr Calc Data'!O14</f>
        <v>#DIV/0!</v>
      </c>
      <c r="G8" s="196" t="e">
        <f ca="1">'4 - 4 Hr Calc Data'!M14</f>
        <v>#DIV/0!</v>
      </c>
      <c r="H8" s="196"/>
      <c r="I8" s="197" t="e">
        <f ca="1">'5 - 24 Hr Calc Data'!N14</f>
        <v>#REF!</v>
      </c>
      <c r="J8" s="197" t="e">
        <f ca="1">'5 - 24 Hr Calc Data'!K14</f>
        <v>#DIV/0!</v>
      </c>
      <c r="K8" s="197" t="e">
        <f ca="1">'5 - 24 Hr Calc Data'!O14</f>
        <v>#REF!</v>
      </c>
      <c r="L8" s="197" t="e">
        <f ca="1">'5 - 24 Hr Calc Data'!M14</f>
        <v>#DIV/0!</v>
      </c>
      <c r="M8" s="198"/>
      <c r="N8" s="197" t="e">
        <f ca="1">'5 - 24 Hr Calc Data'!R14</f>
        <v>#DIV/0!</v>
      </c>
      <c r="O8" s="197" t="e">
        <f ca="1">'5 - 24 Hr Calc Data'!S14</f>
        <v>#DIV/0!</v>
      </c>
      <c r="P8" s="197" t="e">
        <f ca="1">'5 - 24 Hr Calc Data'!T14</f>
        <v>#DIV/0!</v>
      </c>
      <c r="Q8" s="199" t="e">
        <f t="shared" ca="1" si="0"/>
        <v>#DIV/0!</v>
      </c>
    </row>
    <row r="9" spans="1:17" ht="14" x14ac:dyDescent="0.15">
      <c r="A9" s="206" t="str">
        <f>'4 - 4 Hr Calc Data'!A15</f>
        <v/>
      </c>
      <c r="B9" s="207">
        <f>'3 - 24 Hr Raw Data'!P11</f>
        <v>0</v>
      </c>
      <c r="C9" s="335" t="str">
        <f>'5 - 24 Hr Calc Data'!B15</f>
        <v/>
      </c>
      <c r="D9" s="196" t="e">
        <f ca="1">'4 - 4 Hr Calc Data'!N15</f>
        <v>#DIV/0!</v>
      </c>
      <c r="E9" s="196" t="e">
        <f ca="1">'4 - 4 Hr Calc Data'!K15</f>
        <v>#DIV/0!</v>
      </c>
      <c r="F9" s="196" t="e">
        <f ca="1">'4 - 4 Hr Calc Data'!O15</f>
        <v>#DIV/0!</v>
      </c>
      <c r="G9" s="196" t="e">
        <f ca="1">'4 - 4 Hr Calc Data'!M15</f>
        <v>#DIV/0!</v>
      </c>
      <c r="H9" s="196"/>
      <c r="I9" s="197" t="e">
        <f ca="1">'5 - 24 Hr Calc Data'!N15</f>
        <v>#REF!</v>
      </c>
      <c r="J9" s="197" t="e">
        <f ca="1">'5 - 24 Hr Calc Data'!K15</f>
        <v>#DIV/0!</v>
      </c>
      <c r="K9" s="197" t="e">
        <f ca="1">'5 - 24 Hr Calc Data'!O15</f>
        <v>#REF!</v>
      </c>
      <c r="L9" s="197" t="e">
        <f ca="1">'5 - 24 Hr Calc Data'!M15</f>
        <v>#DIV/0!</v>
      </c>
      <c r="M9" s="198"/>
      <c r="N9" s="197" t="e">
        <f ca="1">'5 - 24 Hr Calc Data'!R15</f>
        <v>#DIV/0!</v>
      </c>
      <c r="O9" s="197" t="e">
        <f ca="1">'5 - 24 Hr Calc Data'!S15</f>
        <v>#DIV/0!</v>
      </c>
      <c r="P9" s="197" t="e">
        <f ca="1">'5 - 24 Hr Calc Data'!T15</f>
        <v>#DIV/0!</v>
      </c>
      <c r="Q9" s="199" t="e">
        <f t="shared" ca="1" si="0"/>
        <v>#DIV/0!</v>
      </c>
    </row>
    <row r="10" spans="1:17" ht="14" x14ac:dyDescent="0.15">
      <c r="A10" s="206" t="str">
        <f>'4 - 4 Hr Calc Data'!A16</f>
        <v/>
      </c>
      <c r="B10" s="207">
        <f>'3 - 24 Hr Raw Data'!P12</f>
        <v>0</v>
      </c>
      <c r="C10" s="335" t="str">
        <f>'5 - 24 Hr Calc Data'!B16</f>
        <v/>
      </c>
      <c r="D10" s="196" t="e">
        <f ca="1">'4 - 4 Hr Calc Data'!N16</f>
        <v>#DIV/0!</v>
      </c>
      <c r="E10" s="196" t="e">
        <f ca="1">'4 - 4 Hr Calc Data'!K16</f>
        <v>#DIV/0!</v>
      </c>
      <c r="F10" s="196" t="e">
        <f ca="1">'4 - 4 Hr Calc Data'!O16</f>
        <v>#DIV/0!</v>
      </c>
      <c r="G10" s="196" t="e">
        <f ca="1">'4 - 4 Hr Calc Data'!M16</f>
        <v>#DIV/0!</v>
      </c>
      <c r="H10" s="196"/>
      <c r="I10" s="197" t="e">
        <f ca="1">'5 - 24 Hr Calc Data'!N16</f>
        <v>#REF!</v>
      </c>
      <c r="J10" s="197" t="e">
        <f ca="1">'5 - 24 Hr Calc Data'!K16</f>
        <v>#DIV/0!</v>
      </c>
      <c r="K10" s="197" t="e">
        <f ca="1">'5 - 24 Hr Calc Data'!O16</f>
        <v>#REF!</v>
      </c>
      <c r="L10" s="197" t="e">
        <f ca="1">'5 - 24 Hr Calc Data'!M16</f>
        <v>#DIV/0!</v>
      </c>
      <c r="M10" s="198"/>
      <c r="N10" s="197" t="e">
        <f ca="1">'5 - 24 Hr Calc Data'!R16</f>
        <v>#DIV/0!</v>
      </c>
      <c r="O10" s="197" t="e">
        <f ca="1">'5 - 24 Hr Calc Data'!S16</f>
        <v>#DIV/0!</v>
      </c>
      <c r="P10" s="197" t="e">
        <f ca="1">'5 - 24 Hr Calc Data'!T16</f>
        <v>#DIV/0!</v>
      </c>
      <c r="Q10" s="199" t="e">
        <f t="shared" ca="1" si="0"/>
        <v>#DIV/0!</v>
      </c>
    </row>
    <row r="11" spans="1:17" ht="14" x14ac:dyDescent="0.15">
      <c r="A11" s="206" t="str">
        <f>'4 - 4 Hr Calc Data'!A17</f>
        <v/>
      </c>
      <c r="B11" s="207">
        <f>'3 - 24 Hr Raw Data'!P13</f>
        <v>0</v>
      </c>
      <c r="C11" s="335" t="str">
        <f>'5 - 24 Hr Calc Data'!B17</f>
        <v/>
      </c>
      <c r="D11" s="196" t="e">
        <f ca="1">'4 - 4 Hr Calc Data'!N17</f>
        <v>#DIV/0!</v>
      </c>
      <c r="E11" s="196" t="e">
        <f ca="1">'4 - 4 Hr Calc Data'!K17</f>
        <v>#DIV/0!</v>
      </c>
      <c r="F11" s="196" t="e">
        <f ca="1">'4 - 4 Hr Calc Data'!O17</f>
        <v>#DIV/0!</v>
      </c>
      <c r="G11" s="196" t="e">
        <f ca="1">'4 - 4 Hr Calc Data'!M17</f>
        <v>#DIV/0!</v>
      </c>
      <c r="H11" s="196"/>
      <c r="I11" s="197" t="e">
        <f ca="1">'5 - 24 Hr Calc Data'!N17</f>
        <v>#REF!</v>
      </c>
      <c r="J11" s="197" t="e">
        <f ca="1">'5 - 24 Hr Calc Data'!K17</f>
        <v>#DIV/0!</v>
      </c>
      <c r="K11" s="197" t="e">
        <f ca="1">'5 - 24 Hr Calc Data'!O17</f>
        <v>#REF!</v>
      </c>
      <c r="L11" s="197" t="e">
        <f ca="1">'5 - 24 Hr Calc Data'!M17</f>
        <v>#DIV/0!</v>
      </c>
      <c r="M11" s="198"/>
      <c r="N11" s="197" t="e">
        <f ca="1">'5 - 24 Hr Calc Data'!R17</f>
        <v>#DIV/0!</v>
      </c>
      <c r="O11" s="197" t="e">
        <f ca="1">'5 - 24 Hr Calc Data'!S17</f>
        <v>#DIV/0!</v>
      </c>
      <c r="P11" s="197" t="e">
        <f ca="1">'5 - 24 Hr Calc Data'!T17</f>
        <v>#DIV/0!</v>
      </c>
      <c r="Q11" s="199" t="e">
        <f t="shared" ca="1" si="0"/>
        <v>#DIV/0!</v>
      </c>
    </row>
    <row r="12" spans="1:17" ht="14" x14ac:dyDescent="0.15">
      <c r="A12" s="206" t="str">
        <f>'4 - 4 Hr Calc Data'!A18</f>
        <v/>
      </c>
      <c r="B12" s="207">
        <f>'3 - 24 Hr Raw Data'!P14</f>
        <v>0</v>
      </c>
      <c r="C12" s="335" t="str">
        <f>'5 - 24 Hr Calc Data'!B18</f>
        <v/>
      </c>
      <c r="D12" s="196" t="e">
        <f ca="1">'4 - 4 Hr Calc Data'!N18</f>
        <v>#DIV/0!</v>
      </c>
      <c r="E12" s="196" t="e">
        <f ca="1">'4 - 4 Hr Calc Data'!K18</f>
        <v>#DIV/0!</v>
      </c>
      <c r="F12" s="196" t="e">
        <f ca="1">'4 - 4 Hr Calc Data'!O18</f>
        <v>#DIV/0!</v>
      </c>
      <c r="G12" s="196" t="e">
        <f ca="1">'4 - 4 Hr Calc Data'!M18</f>
        <v>#DIV/0!</v>
      </c>
      <c r="H12" s="196"/>
      <c r="I12" s="197" t="e">
        <f ca="1">'5 - 24 Hr Calc Data'!N18</f>
        <v>#REF!</v>
      </c>
      <c r="J12" s="197" t="e">
        <f ca="1">'5 - 24 Hr Calc Data'!K18</f>
        <v>#DIV/0!</v>
      </c>
      <c r="K12" s="197" t="e">
        <f ca="1">'5 - 24 Hr Calc Data'!O18</f>
        <v>#REF!</v>
      </c>
      <c r="L12" s="197" t="e">
        <f ca="1">'5 - 24 Hr Calc Data'!M18</f>
        <v>#DIV/0!</v>
      </c>
      <c r="M12" s="198"/>
      <c r="N12" s="197" t="e">
        <f ca="1">'5 - 24 Hr Calc Data'!R18</f>
        <v>#DIV/0!</v>
      </c>
      <c r="O12" s="197" t="e">
        <f ca="1">'5 - 24 Hr Calc Data'!S18</f>
        <v>#DIV/0!</v>
      </c>
      <c r="P12" s="197" t="e">
        <f ca="1">'5 - 24 Hr Calc Data'!T18</f>
        <v>#DIV/0!</v>
      </c>
      <c r="Q12" s="199" t="e">
        <f t="shared" ca="1" si="0"/>
        <v>#DIV/0!</v>
      </c>
    </row>
    <row r="13" spans="1:17" ht="14" x14ac:dyDescent="0.15">
      <c r="A13" s="206" t="str">
        <f>'4 - 4 Hr Calc Data'!A19</f>
        <v/>
      </c>
      <c r="B13" s="207">
        <f>'3 - 24 Hr Raw Data'!P15</f>
        <v>0</v>
      </c>
      <c r="C13" s="335" t="str">
        <f>'5 - 24 Hr Calc Data'!B19</f>
        <v/>
      </c>
      <c r="D13" s="196" t="e">
        <f ca="1">'4 - 4 Hr Calc Data'!N19</f>
        <v>#DIV/0!</v>
      </c>
      <c r="E13" s="196" t="e">
        <f ca="1">'4 - 4 Hr Calc Data'!K19</f>
        <v>#DIV/0!</v>
      </c>
      <c r="F13" s="196" t="e">
        <f ca="1">'4 - 4 Hr Calc Data'!O19</f>
        <v>#DIV/0!</v>
      </c>
      <c r="G13" s="196" t="e">
        <f ca="1">'4 - 4 Hr Calc Data'!M19</f>
        <v>#DIV/0!</v>
      </c>
      <c r="H13" s="196"/>
      <c r="I13" s="197" t="e">
        <f ca="1">'5 - 24 Hr Calc Data'!N19</f>
        <v>#REF!</v>
      </c>
      <c r="J13" s="197" t="e">
        <f ca="1">'5 - 24 Hr Calc Data'!K19</f>
        <v>#DIV/0!</v>
      </c>
      <c r="K13" s="197" t="e">
        <f ca="1">'5 - 24 Hr Calc Data'!O19</f>
        <v>#REF!</v>
      </c>
      <c r="L13" s="197" t="e">
        <f ca="1">'5 - 24 Hr Calc Data'!M19</f>
        <v>#DIV/0!</v>
      </c>
      <c r="M13" s="198"/>
      <c r="N13" s="197" t="e">
        <f ca="1">'5 - 24 Hr Calc Data'!R19</f>
        <v>#DIV/0!</v>
      </c>
      <c r="O13" s="197" t="e">
        <f ca="1">'5 - 24 Hr Calc Data'!S19</f>
        <v>#DIV/0!</v>
      </c>
      <c r="P13" s="197" t="e">
        <f ca="1">'5 - 24 Hr Calc Data'!T19</f>
        <v>#DIV/0!</v>
      </c>
      <c r="Q13" s="199" t="e">
        <f t="shared" ca="1" si="0"/>
        <v>#DIV/0!</v>
      </c>
    </row>
    <row r="14" spans="1:17" ht="14" x14ac:dyDescent="0.15">
      <c r="A14" s="206" t="str">
        <f>'4 - 4 Hr Calc Data'!A20</f>
        <v/>
      </c>
      <c r="B14" s="207">
        <f>'3 - 24 Hr Raw Data'!P16</f>
        <v>0</v>
      </c>
      <c r="C14" s="335" t="str">
        <f>'5 - 24 Hr Calc Data'!B20</f>
        <v/>
      </c>
      <c r="D14" s="196" t="e">
        <f ca="1">'4 - 4 Hr Calc Data'!N20</f>
        <v>#DIV/0!</v>
      </c>
      <c r="E14" s="196" t="e">
        <f ca="1">'4 - 4 Hr Calc Data'!K20</f>
        <v>#DIV/0!</v>
      </c>
      <c r="F14" s="196" t="e">
        <f ca="1">'4 - 4 Hr Calc Data'!O20</f>
        <v>#DIV/0!</v>
      </c>
      <c r="G14" s="196" t="e">
        <f ca="1">'4 - 4 Hr Calc Data'!M20</f>
        <v>#DIV/0!</v>
      </c>
      <c r="H14" s="196"/>
      <c r="I14" s="197" t="e">
        <f ca="1">'5 - 24 Hr Calc Data'!N20</f>
        <v>#REF!</v>
      </c>
      <c r="J14" s="197" t="e">
        <f ca="1">'5 - 24 Hr Calc Data'!K20</f>
        <v>#DIV/0!</v>
      </c>
      <c r="K14" s="197" t="e">
        <f ca="1">'5 - 24 Hr Calc Data'!O20</f>
        <v>#REF!</v>
      </c>
      <c r="L14" s="197" t="e">
        <f ca="1">'5 - 24 Hr Calc Data'!M20</f>
        <v>#DIV/0!</v>
      </c>
      <c r="M14" s="198"/>
      <c r="N14" s="197" t="e">
        <f ca="1">'5 - 24 Hr Calc Data'!R20</f>
        <v>#DIV/0!</v>
      </c>
      <c r="O14" s="197" t="e">
        <f ca="1">'5 - 24 Hr Calc Data'!S20</f>
        <v>#DIV/0!</v>
      </c>
      <c r="P14" s="197" t="e">
        <f ca="1">'5 - 24 Hr Calc Data'!T20</f>
        <v>#DIV/0!</v>
      </c>
      <c r="Q14" s="199" t="e">
        <f t="shared" ca="1" si="0"/>
        <v>#DIV/0!</v>
      </c>
    </row>
    <row r="15" spans="1:17" ht="14" x14ac:dyDescent="0.15">
      <c r="A15" s="206" t="str">
        <f>'4 - 4 Hr Calc Data'!A21</f>
        <v/>
      </c>
      <c r="B15" s="207">
        <f>'3 - 24 Hr Raw Data'!P17</f>
        <v>0</v>
      </c>
      <c r="C15" s="335" t="str">
        <f>'5 - 24 Hr Calc Data'!B21</f>
        <v/>
      </c>
      <c r="D15" s="196" t="e">
        <f ca="1">'4 - 4 Hr Calc Data'!N21</f>
        <v>#DIV/0!</v>
      </c>
      <c r="E15" s="196" t="e">
        <f ca="1">'4 - 4 Hr Calc Data'!K21</f>
        <v>#DIV/0!</v>
      </c>
      <c r="F15" s="196" t="e">
        <f ca="1">'4 - 4 Hr Calc Data'!O21</f>
        <v>#DIV/0!</v>
      </c>
      <c r="G15" s="196" t="e">
        <f ca="1">'4 - 4 Hr Calc Data'!M21</f>
        <v>#DIV/0!</v>
      </c>
      <c r="H15" s="196"/>
      <c r="I15" s="197" t="e">
        <f ca="1">'5 - 24 Hr Calc Data'!N21</f>
        <v>#REF!</v>
      </c>
      <c r="J15" s="197" t="e">
        <f ca="1">'5 - 24 Hr Calc Data'!K21</f>
        <v>#DIV/0!</v>
      </c>
      <c r="K15" s="197" t="e">
        <f ca="1">'5 - 24 Hr Calc Data'!O21</f>
        <v>#REF!</v>
      </c>
      <c r="L15" s="197" t="e">
        <f ca="1">'5 - 24 Hr Calc Data'!M21</f>
        <v>#DIV/0!</v>
      </c>
      <c r="M15" s="198"/>
      <c r="N15" s="197" t="e">
        <f ca="1">'5 - 24 Hr Calc Data'!R21</f>
        <v>#DIV/0!</v>
      </c>
      <c r="O15" s="197" t="e">
        <f ca="1">'5 - 24 Hr Calc Data'!S21</f>
        <v>#DIV/0!</v>
      </c>
      <c r="P15" s="197" t="e">
        <f ca="1">'5 - 24 Hr Calc Data'!T21</f>
        <v>#DIV/0!</v>
      </c>
      <c r="Q15" s="199" t="e">
        <f t="shared" ca="1" si="0"/>
        <v>#DIV/0!</v>
      </c>
    </row>
    <row r="16" spans="1:17" ht="14" x14ac:dyDescent="0.15">
      <c r="A16" s="206" t="str">
        <f>'4 - 4 Hr Calc Data'!A22</f>
        <v/>
      </c>
      <c r="B16" s="207">
        <f>'3 - 24 Hr Raw Data'!P18</f>
        <v>0</v>
      </c>
      <c r="C16" s="335" t="str">
        <f>'5 - 24 Hr Calc Data'!B22</f>
        <v/>
      </c>
      <c r="D16" s="196" t="e">
        <f ca="1">'4 - 4 Hr Calc Data'!N22</f>
        <v>#DIV/0!</v>
      </c>
      <c r="E16" s="196" t="e">
        <f ca="1">'4 - 4 Hr Calc Data'!K22</f>
        <v>#DIV/0!</v>
      </c>
      <c r="F16" s="196" t="e">
        <f ca="1">'4 - 4 Hr Calc Data'!O22</f>
        <v>#DIV/0!</v>
      </c>
      <c r="G16" s="196" t="e">
        <f ca="1">'4 - 4 Hr Calc Data'!M22</f>
        <v>#DIV/0!</v>
      </c>
      <c r="H16" s="196"/>
      <c r="I16" s="197" t="e">
        <f ca="1">'5 - 24 Hr Calc Data'!N22</f>
        <v>#REF!</v>
      </c>
      <c r="J16" s="197" t="e">
        <f ca="1">'5 - 24 Hr Calc Data'!K22</f>
        <v>#DIV/0!</v>
      </c>
      <c r="K16" s="197" t="e">
        <f ca="1">'5 - 24 Hr Calc Data'!O22</f>
        <v>#REF!</v>
      </c>
      <c r="L16" s="197" t="e">
        <f ca="1">'5 - 24 Hr Calc Data'!M22</f>
        <v>#DIV/0!</v>
      </c>
      <c r="M16" s="198"/>
      <c r="N16" s="197" t="e">
        <f ca="1">'5 - 24 Hr Calc Data'!R22</f>
        <v>#DIV/0!</v>
      </c>
      <c r="O16" s="197" t="e">
        <f ca="1">'5 - 24 Hr Calc Data'!S22</f>
        <v>#DIV/0!</v>
      </c>
      <c r="P16" s="197" t="e">
        <f ca="1">'5 - 24 Hr Calc Data'!T22</f>
        <v>#DIV/0!</v>
      </c>
      <c r="Q16" s="199" t="e">
        <f t="shared" ca="1" si="0"/>
        <v>#DIV/0!</v>
      </c>
    </row>
    <row r="17" spans="1:17" ht="14" x14ac:dyDescent="0.15">
      <c r="A17" s="206" t="str">
        <f>'4 - 4 Hr Calc Data'!A23</f>
        <v/>
      </c>
      <c r="B17" s="207">
        <f>'3 - 24 Hr Raw Data'!P19</f>
        <v>0</v>
      </c>
      <c r="C17" s="335" t="str">
        <f>'5 - 24 Hr Calc Data'!B23</f>
        <v/>
      </c>
      <c r="D17" s="196" t="e">
        <f ca="1">'4 - 4 Hr Calc Data'!N23</f>
        <v>#DIV/0!</v>
      </c>
      <c r="E17" s="196" t="e">
        <f ca="1">'4 - 4 Hr Calc Data'!K23</f>
        <v>#DIV/0!</v>
      </c>
      <c r="F17" s="196" t="e">
        <f ca="1">'4 - 4 Hr Calc Data'!O23</f>
        <v>#DIV/0!</v>
      </c>
      <c r="G17" s="196" t="e">
        <f ca="1">'4 - 4 Hr Calc Data'!M23</f>
        <v>#DIV/0!</v>
      </c>
      <c r="H17" s="196"/>
      <c r="I17" s="197" t="e">
        <f ca="1">'5 - 24 Hr Calc Data'!N23</f>
        <v>#REF!</v>
      </c>
      <c r="J17" s="197" t="e">
        <f ca="1">'5 - 24 Hr Calc Data'!K23</f>
        <v>#DIV/0!</v>
      </c>
      <c r="K17" s="197" t="e">
        <f ca="1">'5 - 24 Hr Calc Data'!O23</f>
        <v>#REF!</v>
      </c>
      <c r="L17" s="197" t="e">
        <f ca="1">'5 - 24 Hr Calc Data'!M23</f>
        <v>#DIV/0!</v>
      </c>
      <c r="M17" s="198"/>
      <c r="N17" s="197" t="e">
        <f ca="1">'5 - 24 Hr Calc Data'!R23</f>
        <v>#DIV/0!</v>
      </c>
      <c r="O17" s="197" t="e">
        <f ca="1">'5 - 24 Hr Calc Data'!S23</f>
        <v>#DIV/0!</v>
      </c>
      <c r="P17" s="197" t="e">
        <f ca="1">'5 - 24 Hr Calc Data'!T23</f>
        <v>#DIV/0!</v>
      </c>
      <c r="Q17" s="199" t="e">
        <f t="shared" ca="1" si="0"/>
        <v>#DIV/0!</v>
      </c>
    </row>
    <row r="18" spans="1:17" ht="14" x14ac:dyDescent="0.15">
      <c r="A18" s="206" t="str">
        <f>'4 - 4 Hr Calc Data'!A24</f>
        <v/>
      </c>
      <c r="B18" s="207">
        <f>'3 - 24 Hr Raw Data'!P20</f>
        <v>0</v>
      </c>
      <c r="C18" s="335" t="str">
        <f>'5 - 24 Hr Calc Data'!B24</f>
        <v/>
      </c>
      <c r="D18" s="196" t="e">
        <f ca="1">'4 - 4 Hr Calc Data'!N24</f>
        <v>#DIV/0!</v>
      </c>
      <c r="E18" s="196" t="e">
        <f ca="1">'4 - 4 Hr Calc Data'!K24</f>
        <v>#DIV/0!</v>
      </c>
      <c r="F18" s="196" t="e">
        <f ca="1">'4 - 4 Hr Calc Data'!O24</f>
        <v>#DIV/0!</v>
      </c>
      <c r="G18" s="196" t="e">
        <f ca="1">'4 - 4 Hr Calc Data'!M24</f>
        <v>#DIV/0!</v>
      </c>
      <c r="H18" s="196"/>
      <c r="I18" s="197" t="e">
        <f ca="1">'5 - 24 Hr Calc Data'!N24</f>
        <v>#REF!</v>
      </c>
      <c r="J18" s="197" t="e">
        <f ca="1">'5 - 24 Hr Calc Data'!K24</f>
        <v>#DIV/0!</v>
      </c>
      <c r="K18" s="197" t="e">
        <f ca="1">'5 - 24 Hr Calc Data'!O24</f>
        <v>#REF!</v>
      </c>
      <c r="L18" s="197" t="e">
        <f ca="1">'5 - 24 Hr Calc Data'!M24</f>
        <v>#DIV/0!</v>
      </c>
      <c r="M18" s="198"/>
      <c r="N18" s="197" t="e">
        <f ca="1">'5 - 24 Hr Calc Data'!R24</f>
        <v>#DIV/0!</v>
      </c>
      <c r="O18" s="197" t="e">
        <f ca="1">'5 - 24 Hr Calc Data'!S24</f>
        <v>#DIV/0!</v>
      </c>
      <c r="P18" s="197" t="e">
        <f ca="1">'5 - 24 Hr Calc Data'!T24</f>
        <v>#DIV/0!</v>
      </c>
      <c r="Q18" s="199" t="e">
        <f t="shared" ca="1" si="0"/>
        <v>#DIV/0!</v>
      </c>
    </row>
    <row r="19" spans="1:17" ht="14" x14ac:dyDescent="0.15">
      <c r="A19" s="206" t="str">
        <f>'4 - 4 Hr Calc Data'!A25</f>
        <v/>
      </c>
      <c r="B19" s="207">
        <f>'3 - 24 Hr Raw Data'!P21</f>
        <v>0</v>
      </c>
      <c r="C19" s="335" t="str">
        <f>'5 - 24 Hr Calc Data'!B25</f>
        <v/>
      </c>
      <c r="D19" s="196" t="e">
        <f ca="1">'4 - 4 Hr Calc Data'!N25</f>
        <v>#DIV/0!</v>
      </c>
      <c r="E19" s="196" t="e">
        <f ca="1">'4 - 4 Hr Calc Data'!K25</f>
        <v>#DIV/0!</v>
      </c>
      <c r="F19" s="196" t="e">
        <f ca="1">'4 - 4 Hr Calc Data'!O25</f>
        <v>#DIV/0!</v>
      </c>
      <c r="G19" s="196" t="e">
        <f ca="1">'4 - 4 Hr Calc Data'!M25</f>
        <v>#DIV/0!</v>
      </c>
      <c r="H19" s="196"/>
      <c r="I19" s="197" t="e">
        <f ca="1">'5 - 24 Hr Calc Data'!N25</f>
        <v>#REF!</v>
      </c>
      <c r="J19" s="197" t="e">
        <f ca="1">'5 - 24 Hr Calc Data'!K25</f>
        <v>#DIV/0!</v>
      </c>
      <c r="K19" s="197" t="e">
        <f ca="1">'5 - 24 Hr Calc Data'!O25</f>
        <v>#REF!</v>
      </c>
      <c r="L19" s="197" t="e">
        <f ca="1">'5 - 24 Hr Calc Data'!M25</f>
        <v>#DIV/0!</v>
      </c>
      <c r="M19" s="198"/>
      <c r="N19" s="197" t="e">
        <f ca="1">'5 - 24 Hr Calc Data'!R25</f>
        <v>#DIV/0!</v>
      </c>
      <c r="O19" s="197" t="e">
        <f ca="1">'5 - 24 Hr Calc Data'!S25</f>
        <v>#DIV/0!</v>
      </c>
      <c r="P19" s="197" t="e">
        <f ca="1">'5 - 24 Hr Calc Data'!T25</f>
        <v>#DIV/0!</v>
      </c>
      <c r="Q19" s="199" t="e">
        <f t="shared" ca="1" si="0"/>
        <v>#DIV/0!</v>
      </c>
    </row>
    <row r="20" spans="1:17" ht="14" x14ac:dyDescent="0.15">
      <c r="A20" s="206" t="str">
        <f>'4 - 4 Hr Calc Data'!A26</f>
        <v/>
      </c>
      <c r="B20" s="207">
        <f>'3 - 24 Hr Raw Data'!P22</f>
        <v>0</v>
      </c>
      <c r="C20" s="335" t="str">
        <f>'5 - 24 Hr Calc Data'!B26</f>
        <v/>
      </c>
      <c r="D20" s="196" t="e">
        <f ca="1">'4 - 4 Hr Calc Data'!N26</f>
        <v>#DIV/0!</v>
      </c>
      <c r="E20" s="196" t="e">
        <f ca="1">'4 - 4 Hr Calc Data'!K26</f>
        <v>#DIV/0!</v>
      </c>
      <c r="F20" s="196" t="e">
        <f ca="1">'4 - 4 Hr Calc Data'!O26</f>
        <v>#DIV/0!</v>
      </c>
      <c r="G20" s="196" t="e">
        <f ca="1">'4 - 4 Hr Calc Data'!M26</f>
        <v>#DIV/0!</v>
      </c>
      <c r="H20" s="196"/>
      <c r="I20" s="197" t="e">
        <f ca="1">'5 - 24 Hr Calc Data'!N26</f>
        <v>#REF!</v>
      </c>
      <c r="J20" s="197" t="e">
        <f ca="1">'5 - 24 Hr Calc Data'!K26</f>
        <v>#DIV/0!</v>
      </c>
      <c r="K20" s="197" t="e">
        <f ca="1">'5 - 24 Hr Calc Data'!O26</f>
        <v>#REF!</v>
      </c>
      <c r="L20" s="197" t="e">
        <f ca="1">'5 - 24 Hr Calc Data'!M26</f>
        <v>#DIV/0!</v>
      </c>
      <c r="M20" s="198"/>
      <c r="N20" s="197" t="e">
        <f ca="1">'5 - 24 Hr Calc Data'!R26</f>
        <v>#DIV/0!</v>
      </c>
      <c r="O20" s="197" t="e">
        <f ca="1">'5 - 24 Hr Calc Data'!S26</f>
        <v>#DIV/0!</v>
      </c>
      <c r="P20" s="197" t="e">
        <f ca="1">'5 - 24 Hr Calc Data'!T26</f>
        <v>#DIV/0!</v>
      </c>
      <c r="Q20" s="199" t="e">
        <f t="shared" ca="1" si="0"/>
        <v>#DIV/0!</v>
      </c>
    </row>
    <row r="21" spans="1:17" ht="14" x14ac:dyDescent="0.15">
      <c r="A21" s="206" t="str">
        <f>'4 - 4 Hr Calc Data'!A27</f>
        <v/>
      </c>
      <c r="B21" s="207">
        <f>'3 - 24 Hr Raw Data'!P23</f>
        <v>0</v>
      </c>
      <c r="C21" s="335" t="str">
        <f>'5 - 24 Hr Calc Data'!B27</f>
        <v/>
      </c>
      <c r="D21" s="196" t="e">
        <f ca="1">'4 - 4 Hr Calc Data'!N27</f>
        <v>#DIV/0!</v>
      </c>
      <c r="E21" s="196" t="e">
        <f ca="1">'4 - 4 Hr Calc Data'!K27</f>
        <v>#DIV/0!</v>
      </c>
      <c r="F21" s="196" t="e">
        <f ca="1">'4 - 4 Hr Calc Data'!O27</f>
        <v>#DIV/0!</v>
      </c>
      <c r="G21" s="196" t="e">
        <f ca="1">'4 - 4 Hr Calc Data'!M27</f>
        <v>#DIV/0!</v>
      </c>
      <c r="H21" s="196"/>
      <c r="I21" s="197" t="e">
        <f ca="1">'5 - 24 Hr Calc Data'!N27</f>
        <v>#REF!</v>
      </c>
      <c r="J21" s="197" t="e">
        <f ca="1">'5 - 24 Hr Calc Data'!K27</f>
        <v>#DIV/0!</v>
      </c>
      <c r="K21" s="197" t="e">
        <f ca="1">'5 - 24 Hr Calc Data'!O27</f>
        <v>#REF!</v>
      </c>
      <c r="L21" s="197" t="e">
        <f ca="1">'5 - 24 Hr Calc Data'!M27</f>
        <v>#DIV/0!</v>
      </c>
      <c r="M21" s="198"/>
      <c r="N21" s="197" t="e">
        <f ca="1">'5 - 24 Hr Calc Data'!R27</f>
        <v>#DIV/0!</v>
      </c>
      <c r="O21" s="197" t="e">
        <f ca="1">'5 - 24 Hr Calc Data'!S27</f>
        <v>#DIV/0!</v>
      </c>
      <c r="P21" s="197" t="e">
        <f ca="1">'5 - 24 Hr Calc Data'!T27</f>
        <v>#DIV/0!</v>
      </c>
      <c r="Q21" s="199" t="e">
        <f t="shared" ca="1" si="0"/>
        <v>#DIV/0!</v>
      </c>
    </row>
    <row r="22" spans="1:17" ht="14" x14ac:dyDescent="0.15">
      <c r="A22" s="206" t="str">
        <f>'4 - 4 Hr Calc Data'!A28</f>
        <v/>
      </c>
      <c r="B22" s="207">
        <f>'3 - 24 Hr Raw Data'!P24</f>
        <v>0</v>
      </c>
      <c r="C22" s="335" t="str">
        <f>'5 - 24 Hr Calc Data'!B28</f>
        <v/>
      </c>
      <c r="D22" s="196" t="e">
        <f ca="1">'4 - 4 Hr Calc Data'!N28</f>
        <v>#DIV/0!</v>
      </c>
      <c r="E22" s="196" t="e">
        <f ca="1">'4 - 4 Hr Calc Data'!K28</f>
        <v>#DIV/0!</v>
      </c>
      <c r="F22" s="196" t="e">
        <f ca="1">'4 - 4 Hr Calc Data'!O28</f>
        <v>#DIV/0!</v>
      </c>
      <c r="G22" s="196" t="e">
        <f ca="1">'4 - 4 Hr Calc Data'!M28</f>
        <v>#DIV/0!</v>
      </c>
      <c r="H22" s="196"/>
      <c r="I22" s="197" t="e">
        <f ca="1">'5 - 24 Hr Calc Data'!N28</f>
        <v>#REF!</v>
      </c>
      <c r="J22" s="197" t="e">
        <f ca="1">'5 - 24 Hr Calc Data'!K28</f>
        <v>#DIV/0!</v>
      </c>
      <c r="K22" s="197" t="e">
        <f ca="1">'5 - 24 Hr Calc Data'!O28</f>
        <v>#REF!</v>
      </c>
      <c r="L22" s="197" t="e">
        <f ca="1">'5 - 24 Hr Calc Data'!M28</f>
        <v>#DIV/0!</v>
      </c>
      <c r="M22" s="198"/>
      <c r="N22" s="197" t="e">
        <f ca="1">'5 - 24 Hr Calc Data'!R28</f>
        <v>#DIV/0!</v>
      </c>
      <c r="O22" s="197" t="e">
        <f ca="1">'5 - 24 Hr Calc Data'!S28</f>
        <v>#DIV/0!</v>
      </c>
      <c r="P22" s="197" t="e">
        <f ca="1">'5 - 24 Hr Calc Data'!T28</f>
        <v>#DIV/0!</v>
      </c>
      <c r="Q22" s="199" t="e">
        <f t="shared" ca="1" si="0"/>
        <v>#DIV/0!</v>
      </c>
    </row>
    <row r="23" spans="1:17" ht="14" x14ac:dyDescent="0.15">
      <c r="A23" s="206" t="str">
        <f>'4 - 4 Hr Calc Data'!A29</f>
        <v/>
      </c>
      <c r="B23" s="207">
        <f>'3 - 24 Hr Raw Data'!P25</f>
        <v>0</v>
      </c>
      <c r="C23" s="335" t="str">
        <f>'5 - 24 Hr Calc Data'!B29</f>
        <v/>
      </c>
      <c r="D23" s="196" t="e">
        <f ca="1">'4 - 4 Hr Calc Data'!N29</f>
        <v>#DIV/0!</v>
      </c>
      <c r="E23" s="196" t="e">
        <f ca="1">'4 - 4 Hr Calc Data'!K29</f>
        <v>#DIV/0!</v>
      </c>
      <c r="F23" s="196" t="e">
        <f ca="1">'4 - 4 Hr Calc Data'!O29</f>
        <v>#DIV/0!</v>
      </c>
      <c r="G23" s="196" t="e">
        <f ca="1">'4 - 4 Hr Calc Data'!M29</f>
        <v>#DIV/0!</v>
      </c>
      <c r="H23" s="196"/>
      <c r="I23" s="197" t="e">
        <f ca="1">'5 - 24 Hr Calc Data'!N29</f>
        <v>#REF!</v>
      </c>
      <c r="J23" s="197" t="e">
        <f ca="1">'5 - 24 Hr Calc Data'!K29</f>
        <v>#DIV/0!</v>
      </c>
      <c r="K23" s="197" t="e">
        <f ca="1">'5 - 24 Hr Calc Data'!O29</f>
        <v>#REF!</v>
      </c>
      <c r="L23" s="197" t="e">
        <f ca="1">'5 - 24 Hr Calc Data'!M29</f>
        <v>#DIV/0!</v>
      </c>
      <c r="M23" s="198"/>
      <c r="N23" s="197" t="e">
        <f ca="1">'5 - 24 Hr Calc Data'!R29</f>
        <v>#DIV/0!</v>
      </c>
      <c r="O23" s="197" t="e">
        <f ca="1">'5 - 24 Hr Calc Data'!S29</f>
        <v>#DIV/0!</v>
      </c>
      <c r="P23" s="197" t="e">
        <f ca="1">'5 - 24 Hr Calc Data'!T29</f>
        <v>#DIV/0!</v>
      </c>
      <c r="Q23" s="199" t="e">
        <f t="shared" ca="1" si="0"/>
        <v>#DIV/0!</v>
      </c>
    </row>
    <row r="24" spans="1:17" ht="14" x14ac:dyDescent="0.15">
      <c r="A24" s="206" t="str">
        <f>'4 - 4 Hr Calc Data'!A30</f>
        <v/>
      </c>
      <c r="B24" s="207">
        <f>'3 - 24 Hr Raw Data'!P26</f>
        <v>0</v>
      </c>
      <c r="C24" s="335" t="str">
        <f>'5 - 24 Hr Calc Data'!B30</f>
        <v/>
      </c>
      <c r="D24" s="196" t="e">
        <f ca="1">'4 - 4 Hr Calc Data'!N30</f>
        <v>#DIV/0!</v>
      </c>
      <c r="E24" s="196" t="e">
        <f ca="1">'4 - 4 Hr Calc Data'!K30</f>
        <v>#DIV/0!</v>
      </c>
      <c r="F24" s="196" t="e">
        <f ca="1">'4 - 4 Hr Calc Data'!O30</f>
        <v>#DIV/0!</v>
      </c>
      <c r="G24" s="196" t="e">
        <f ca="1">'4 - 4 Hr Calc Data'!M30</f>
        <v>#DIV/0!</v>
      </c>
      <c r="H24" s="196"/>
      <c r="I24" s="197" t="e">
        <f ca="1">'5 - 24 Hr Calc Data'!N30</f>
        <v>#REF!</v>
      </c>
      <c r="J24" s="197" t="e">
        <f ca="1">'5 - 24 Hr Calc Data'!K30</f>
        <v>#DIV/0!</v>
      </c>
      <c r="K24" s="197" t="e">
        <f ca="1">'5 - 24 Hr Calc Data'!O30</f>
        <v>#REF!</v>
      </c>
      <c r="L24" s="197" t="e">
        <f ca="1">'5 - 24 Hr Calc Data'!M30</f>
        <v>#DIV/0!</v>
      </c>
      <c r="M24" s="198"/>
      <c r="N24" s="197" t="e">
        <f ca="1">'5 - 24 Hr Calc Data'!R30</f>
        <v>#DIV/0!</v>
      </c>
      <c r="O24" s="197" t="e">
        <f ca="1">'5 - 24 Hr Calc Data'!S30</f>
        <v>#DIV/0!</v>
      </c>
      <c r="P24" s="197" t="e">
        <f ca="1">'5 - 24 Hr Calc Data'!T30</f>
        <v>#DIV/0!</v>
      </c>
      <c r="Q24" s="199" t="e">
        <f t="shared" ca="1" si="0"/>
        <v>#DIV/0!</v>
      </c>
    </row>
    <row r="25" spans="1:17" ht="14" x14ac:dyDescent="0.15">
      <c r="A25" s="206" t="str">
        <f>'4 - 4 Hr Calc Data'!A31</f>
        <v/>
      </c>
      <c r="B25" s="207">
        <f>'3 - 24 Hr Raw Data'!P27</f>
        <v>0</v>
      </c>
      <c r="C25" s="335" t="str">
        <f>'5 - 24 Hr Calc Data'!B31</f>
        <v/>
      </c>
      <c r="D25" s="196" t="e">
        <f ca="1">'4 - 4 Hr Calc Data'!N31</f>
        <v>#DIV/0!</v>
      </c>
      <c r="E25" s="196" t="e">
        <f ca="1">'4 - 4 Hr Calc Data'!K31</f>
        <v>#DIV/0!</v>
      </c>
      <c r="F25" s="196" t="e">
        <f ca="1">'4 - 4 Hr Calc Data'!O31</f>
        <v>#DIV/0!</v>
      </c>
      <c r="G25" s="196" t="e">
        <f ca="1">'4 - 4 Hr Calc Data'!M31</f>
        <v>#DIV/0!</v>
      </c>
      <c r="H25" s="196"/>
      <c r="I25" s="197" t="e">
        <f ca="1">'5 - 24 Hr Calc Data'!N31</f>
        <v>#REF!</v>
      </c>
      <c r="J25" s="197" t="e">
        <f ca="1">'5 - 24 Hr Calc Data'!K31</f>
        <v>#DIV/0!</v>
      </c>
      <c r="K25" s="197" t="e">
        <f ca="1">'5 - 24 Hr Calc Data'!O31</f>
        <v>#REF!</v>
      </c>
      <c r="L25" s="197" t="e">
        <f ca="1">'5 - 24 Hr Calc Data'!M31</f>
        <v>#DIV/0!</v>
      </c>
      <c r="M25" s="198"/>
      <c r="N25" s="197" t="e">
        <f ca="1">'5 - 24 Hr Calc Data'!R31</f>
        <v>#DIV/0!</v>
      </c>
      <c r="O25" s="197" t="e">
        <f ca="1">'5 - 24 Hr Calc Data'!S31</f>
        <v>#DIV/0!</v>
      </c>
      <c r="P25" s="197" t="e">
        <f ca="1">'5 - 24 Hr Calc Data'!T31</f>
        <v>#DIV/0!</v>
      </c>
      <c r="Q25" s="199" t="e">
        <f t="shared" ca="1" si="0"/>
        <v>#DIV/0!</v>
      </c>
    </row>
    <row r="26" spans="1:17" ht="14" x14ac:dyDescent="0.15">
      <c r="A26" s="206" t="str">
        <f>'4 - 4 Hr Calc Data'!A32</f>
        <v/>
      </c>
      <c r="B26" s="207">
        <f>'3 - 24 Hr Raw Data'!P28</f>
        <v>0</v>
      </c>
      <c r="C26" s="335" t="str">
        <f>'5 - 24 Hr Calc Data'!B32</f>
        <v/>
      </c>
      <c r="D26" s="196" t="e">
        <f ca="1">'4 - 4 Hr Calc Data'!N32</f>
        <v>#DIV/0!</v>
      </c>
      <c r="E26" s="196" t="e">
        <f ca="1">'4 - 4 Hr Calc Data'!K32</f>
        <v>#DIV/0!</v>
      </c>
      <c r="F26" s="196" t="e">
        <f ca="1">'4 - 4 Hr Calc Data'!O32</f>
        <v>#DIV/0!</v>
      </c>
      <c r="G26" s="196" t="e">
        <f ca="1">'4 - 4 Hr Calc Data'!M32</f>
        <v>#DIV/0!</v>
      </c>
      <c r="H26" s="196"/>
      <c r="I26" s="197" t="e">
        <f ca="1">'5 - 24 Hr Calc Data'!N32</f>
        <v>#REF!</v>
      </c>
      <c r="J26" s="197" t="e">
        <f ca="1">'5 - 24 Hr Calc Data'!K32</f>
        <v>#DIV/0!</v>
      </c>
      <c r="K26" s="197" t="e">
        <f ca="1">'5 - 24 Hr Calc Data'!O32</f>
        <v>#REF!</v>
      </c>
      <c r="L26" s="197" t="e">
        <f ca="1">'5 - 24 Hr Calc Data'!M32</f>
        <v>#DIV/0!</v>
      </c>
      <c r="M26" s="198"/>
      <c r="N26" s="197" t="e">
        <f ca="1">'5 - 24 Hr Calc Data'!R32</f>
        <v>#DIV/0!</v>
      </c>
      <c r="O26" s="197" t="e">
        <f ca="1">'5 - 24 Hr Calc Data'!S32</f>
        <v>#DIV/0!</v>
      </c>
      <c r="P26" s="197" t="e">
        <f ca="1">'5 - 24 Hr Calc Data'!T32</f>
        <v>#DIV/0!</v>
      </c>
      <c r="Q26" s="199" t="e">
        <f t="shared" ca="1" si="0"/>
        <v>#DIV/0!</v>
      </c>
    </row>
    <row r="27" spans="1:17" ht="14" x14ac:dyDescent="0.15">
      <c r="A27" s="206" t="str">
        <f>'4 - 4 Hr Calc Data'!A33</f>
        <v/>
      </c>
      <c r="B27" s="207">
        <f>'3 - 24 Hr Raw Data'!P29</f>
        <v>0</v>
      </c>
      <c r="C27" s="335" t="str">
        <f>'5 - 24 Hr Calc Data'!B33</f>
        <v/>
      </c>
      <c r="D27" s="196" t="e">
        <f ca="1">'4 - 4 Hr Calc Data'!N33</f>
        <v>#DIV/0!</v>
      </c>
      <c r="E27" s="196" t="e">
        <f ca="1">'4 - 4 Hr Calc Data'!K33</f>
        <v>#DIV/0!</v>
      </c>
      <c r="F27" s="196" t="e">
        <f ca="1">'4 - 4 Hr Calc Data'!O33</f>
        <v>#DIV/0!</v>
      </c>
      <c r="G27" s="196" t="e">
        <f ca="1">'4 - 4 Hr Calc Data'!M33</f>
        <v>#DIV/0!</v>
      </c>
      <c r="H27" s="196"/>
      <c r="I27" s="197" t="e">
        <f ca="1">'5 - 24 Hr Calc Data'!N33</f>
        <v>#REF!</v>
      </c>
      <c r="J27" s="197" t="e">
        <f ca="1">'5 - 24 Hr Calc Data'!K33</f>
        <v>#DIV/0!</v>
      </c>
      <c r="K27" s="197" t="e">
        <f ca="1">'5 - 24 Hr Calc Data'!O33</f>
        <v>#REF!</v>
      </c>
      <c r="L27" s="197" t="e">
        <f ca="1">'5 - 24 Hr Calc Data'!M33</f>
        <v>#DIV/0!</v>
      </c>
      <c r="M27" s="198"/>
      <c r="N27" s="197" t="e">
        <f ca="1">'5 - 24 Hr Calc Data'!R33</f>
        <v>#DIV/0!</v>
      </c>
      <c r="O27" s="197" t="e">
        <f ca="1">'5 - 24 Hr Calc Data'!S33</f>
        <v>#DIV/0!</v>
      </c>
      <c r="P27" s="197" t="e">
        <f ca="1">'5 - 24 Hr Calc Data'!T33</f>
        <v>#DIV/0!</v>
      </c>
      <c r="Q27" s="199" t="e">
        <f t="shared" ca="1" si="0"/>
        <v>#DIV/0!</v>
      </c>
    </row>
    <row r="28" spans="1:17" ht="14" x14ac:dyDescent="0.15">
      <c r="A28" s="206" t="str">
        <f>'4 - 4 Hr Calc Data'!A34</f>
        <v/>
      </c>
      <c r="B28" s="207">
        <f>'3 - 24 Hr Raw Data'!P30</f>
        <v>0</v>
      </c>
      <c r="C28" s="335" t="str">
        <f>'5 - 24 Hr Calc Data'!B34</f>
        <v/>
      </c>
      <c r="D28" s="196" t="e">
        <f ca="1">'4 - 4 Hr Calc Data'!N34</f>
        <v>#DIV/0!</v>
      </c>
      <c r="E28" s="196" t="e">
        <f ca="1">'4 - 4 Hr Calc Data'!K34</f>
        <v>#DIV/0!</v>
      </c>
      <c r="F28" s="196" t="e">
        <f ca="1">'4 - 4 Hr Calc Data'!O34</f>
        <v>#DIV/0!</v>
      </c>
      <c r="G28" s="196" t="e">
        <f ca="1">'4 - 4 Hr Calc Data'!M34</f>
        <v>#DIV/0!</v>
      </c>
      <c r="H28" s="196"/>
      <c r="I28" s="197" t="e">
        <f ca="1">'5 - 24 Hr Calc Data'!N34</f>
        <v>#REF!</v>
      </c>
      <c r="J28" s="197" t="e">
        <f ca="1">'5 - 24 Hr Calc Data'!K34</f>
        <v>#DIV/0!</v>
      </c>
      <c r="K28" s="197" t="e">
        <f ca="1">'5 - 24 Hr Calc Data'!O34</f>
        <v>#REF!</v>
      </c>
      <c r="L28" s="197" t="e">
        <f ca="1">'5 - 24 Hr Calc Data'!M34</f>
        <v>#DIV/0!</v>
      </c>
      <c r="M28" s="198"/>
      <c r="N28" s="197" t="e">
        <f ca="1">'5 - 24 Hr Calc Data'!R34</f>
        <v>#DIV/0!</v>
      </c>
      <c r="O28" s="197" t="e">
        <f ca="1">'5 - 24 Hr Calc Data'!S34</f>
        <v>#DIV/0!</v>
      </c>
      <c r="P28" s="197" t="e">
        <f ca="1">'5 - 24 Hr Calc Data'!T34</f>
        <v>#DIV/0!</v>
      </c>
      <c r="Q28" s="199" t="e">
        <f t="shared" ca="1" si="0"/>
        <v>#DIV/0!</v>
      </c>
    </row>
    <row r="29" spans="1:17" ht="14" x14ac:dyDescent="0.15">
      <c r="A29" s="206" t="str">
        <f>'4 - 4 Hr Calc Data'!A35</f>
        <v/>
      </c>
      <c r="B29" s="207">
        <f>'3 - 24 Hr Raw Data'!P31</f>
        <v>0</v>
      </c>
      <c r="C29" s="335" t="str">
        <f>'5 - 24 Hr Calc Data'!B35</f>
        <v/>
      </c>
      <c r="D29" s="196" t="e">
        <f ca="1">'4 - 4 Hr Calc Data'!N35</f>
        <v>#DIV/0!</v>
      </c>
      <c r="E29" s="196" t="e">
        <f ca="1">'4 - 4 Hr Calc Data'!K35</f>
        <v>#DIV/0!</v>
      </c>
      <c r="F29" s="196" t="e">
        <f ca="1">'4 - 4 Hr Calc Data'!O35</f>
        <v>#DIV/0!</v>
      </c>
      <c r="G29" s="196" t="e">
        <f ca="1">'4 - 4 Hr Calc Data'!M35</f>
        <v>#DIV/0!</v>
      </c>
      <c r="H29" s="196"/>
      <c r="I29" s="197" t="e">
        <f ca="1">'5 - 24 Hr Calc Data'!N35</f>
        <v>#REF!</v>
      </c>
      <c r="J29" s="197" t="e">
        <f ca="1">'5 - 24 Hr Calc Data'!K35</f>
        <v>#DIV/0!</v>
      </c>
      <c r="K29" s="197" t="e">
        <f ca="1">'5 - 24 Hr Calc Data'!O35</f>
        <v>#REF!</v>
      </c>
      <c r="L29" s="197" t="e">
        <f ca="1">'5 - 24 Hr Calc Data'!M35</f>
        <v>#DIV/0!</v>
      </c>
      <c r="M29" s="198"/>
      <c r="N29" s="197" t="e">
        <f ca="1">'5 - 24 Hr Calc Data'!R35</f>
        <v>#DIV/0!</v>
      </c>
      <c r="O29" s="197" t="e">
        <f ca="1">'5 - 24 Hr Calc Data'!S35</f>
        <v>#DIV/0!</v>
      </c>
      <c r="P29" s="197" t="e">
        <f ca="1">'5 - 24 Hr Calc Data'!T35</f>
        <v>#DIV/0!</v>
      </c>
      <c r="Q29" s="199" t="e">
        <f t="shared" ca="1" si="0"/>
        <v>#DIV/0!</v>
      </c>
    </row>
    <row r="30" spans="1:17" ht="14" x14ac:dyDescent="0.15">
      <c r="A30" s="206" t="str">
        <f>'4 - 4 Hr Calc Data'!A36</f>
        <v/>
      </c>
      <c r="B30" s="207">
        <f>'3 - 24 Hr Raw Data'!P32</f>
        <v>0</v>
      </c>
      <c r="C30" s="335" t="str">
        <f>'5 - 24 Hr Calc Data'!B36</f>
        <v/>
      </c>
      <c r="D30" s="196" t="e">
        <f ca="1">'4 - 4 Hr Calc Data'!N36</f>
        <v>#DIV/0!</v>
      </c>
      <c r="E30" s="196" t="e">
        <f ca="1">'4 - 4 Hr Calc Data'!K36</f>
        <v>#DIV/0!</v>
      </c>
      <c r="F30" s="196" t="e">
        <f ca="1">'4 - 4 Hr Calc Data'!O36</f>
        <v>#DIV/0!</v>
      </c>
      <c r="G30" s="196" t="e">
        <f ca="1">'4 - 4 Hr Calc Data'!M36</f>
        <v>#DIV/0!</v>
      </c>
      <c r="H30" s="196"/>
      <c r="I30" s="197" t="e">
        <f ca="1">'5 - 24 Hr Calc Data'!N36</f>
        <v>#REF!</v>
      </c>
      <c r="J30" s="197" t="e">
        <f ca="1">'5 - 24 Hr Calc Data'!K36</f>
        <v>#DIV/0!</v>
      </c>
      <c r="K30" s="197" t="e">
        <f ca="1">'5 - 24 Hr Calc Data'!O36</f>
        <v>#REF!</v>
      </c>
      <c r="L30" s="197" t="e">
        <f ca="1">'5 - 24 Hr Calc Data'!M36</f>
        <v>#DIV/0!</v>
      </c>
      <c r="M30" s="198"/>
      <c r="N30" s="197" t="e">
        <f ca="1">'5 - 24 Hr Calc Data'!R36</f>
        <v>#DIV/0!</v>
      </c>
      <c r="O30" s="197" t="e">
        <f ca="1">'5 - 24 Hr Calc Data'!S36</f>
        <v>#DIV/0!</v>
      </c>
      <c r="P30" s="197" t="e">
        <f ca="1">'5 - 24 Hr Calc Data'!T36</f>
        <v>#DIV/0!</v>
      </c>
      <c r="Q30" s="199" t="e">
        <f t="shared" ca="1" si="0"/>
        <v>#DIV/0!</v>
      </c>
    </row>
    <row r="31" spans="1:17" ht="14" x14ac:dyDescent="0.15">
      <c r="A31" s="206" t="str">
        <f>'4 - 4 Hr Calc Data'!A37</f>
        <v/>
      </c>
      <c r="B31" s="207">
        <f>'3 - 24 Hr Raw Data'!P33</f>
        <v>0</v>
      </c>
      <c r="C31" s="335" t="str">
        <f>'5 - 24 Hr Calc Data'!B37</f>
        <v/>
      </c>
      <c r="D31" s="196" t="e">
        <f ca="1">'4 - 4 Hr Calc Data'!N37</f>
        <v>#DIV/0!</v>
      </c>
      <c r="E31" s="196" t="e">
        <f ca="1">'4 - 4 Hr Calc Data'!K37</f>
        <v>#DIV/0!</v>
      </c>
      <c r="F31" s="196" t="e">
        <f ca="1">'4 - 4 Hr Calc Data'!O37</f>
        <v>#DIV/0!</v>
      </c>
      <c r="G31" s="196" t="e">
        <f ca="1">'4 - 4 Hr Calc Data'!M37</f>
        <v>#DIV/0!</v>
      </c>
      <c r="H31" s="196"/>
      <c r="I31" s="197" t="e">
        <f ca="1">'5 - 24 Hr Calc Data'!N37</f>
        <v>#REF!</v>
      </c>
      <c r="J31" s="197" t="e">
        <f ca="1">'5 - 24 Hr Calc Data'!K37</f>
        <v>#DIV/0!</v>
      </c>
      <c r="K31" s="197" t="e">
        <f ca="1">'5 - 24 Hr Calc Data'!O37</f>
        <v>#REF!</v>
      </c>
      <c r="L31" s="197" t="e">
        <f ca="1">'5 - 24 Hr Calc Data'!M37</f>
        <v>#DIV/0!</v>
      </c>
      <c r="M31" s="198"/>
      <c r="N31" s="197" t="e">
        <f ca="1">'5 - 24 Hr Calc Data'!R37</f>
        <v>#DIV/0!</v>
      </c>
      <c r="O31" s="197" t="e">
        <f ca="1">'5 - 24 Hr Calc Data'!S37</f>
        <v>#DIV/0!</v>
      </c>
      <c r="P31" s="197" t="e">
        <f ca="1">'5 - 24 Hr Calc Data'!T37</f>
        <v>#DIV/0!</v>
      </c>
      <c r="Q31" s="199" t="e">
        <f t="shared" ca="1" si="0"/>
        <v>#DIV/0!</v>
      </c>
    </row>
    <row r="32" spans="1:17" ht="14" x14ac:dyDescent="0.15">
      <c r="A32" s="206" t="str">
        <f>'4 - 4 Hr Calc Data'!A38</f>
        <v/>
      </c>
      <c r="B32" s="207">
        <f>'3 - 24 Hr Raw Data'!P34</f>
        <v>0</v>
      </c>
      <c r="C32" s="335" t="str">
        <f>'5 - 24 Hr Calc Data'!B38</f>
        <v/>
      </c>
      <c r="D32" s="196" t="e">
        <f ca="1">'4 - 4 Hr Calc Data'!N38</f>
        <v>#DIV/0!</v>
      </c>
      <c r="E32" s="196" t="e">
        <f ca="1">'4 - 4 Hr Calc Data'!K38</f>
        <v>#DIV/0!</v>
      </c>
      <c r="F32" s="196" t="e">
        <f ca="1">'4 - 4 Hr Calc Data'!O38</f>
        <v>#DIV/0!</v>
      </c>
      <c r="G32" s="196" t="e">
        <f ca="1">'4 - 4 Hr Calc Data'!M38</f>
        <v>#DIV/0!</v>
      </c>
      <c r="H32" s="196"/>
      <c r="I32" s="197" t="e">
        <f ca="1">'5 - 24 Hr Calc Data'!N38</f>
        <v>#REF!</v>
      </c>
      <c r="J32" s="197" t="e">
        <f ca="1">'5 - 24 Hr Calc Data'!K38</f>
        <v>#DIV/0!</v>
      </c>
      <c r="K32" s="197" t="e">
        <f ca="1">'5 - 24 Hr Calc Data'!O38</f>
        <v>#REF!</v>
      </c>
      <c r="L32" s="197" t="e">
        <f ca="1">'5 - 24 Hr Calc Data'!M38</f>
        <v>#DIV/0!</v>
      </c>
      <c r="M32" s="198"/>
      <c r="N32" s="197" t="e">
        <f ca="1">'5 - 24 Hr Calc Data'!R38</f>
        <v>#DIV/0!</v>
      </c>
      <c r="O32" s="197" t="e">
        <f ca="1">'5 - 24 Hr Calc Data'!S38</f>
        <v>#DIV/0!</v>
      </c>
      <c r="P32" s="197" t="e">
        <f ca="1">'5 - 24 Hr Calc Data'!T38</f>
        <v>#DIV/0!</v>
      </c>
      <c r="Q32" s="199" t="e">
        <f t="shared" ca="1" si="0"/>
        <v>#DIV/0!</v>
      </c>
    </row>
    <row r="33" spans="1:17" ht="14" x14ac:dyDescent="0.15">
      <c r="A33" s="206" t="str">
        <f>'4 - 4 Hr Calc Data'!A39</f>
        <v/>
      </c>
      <c r="B33" s="207">
        <f>'3 - 24 Hr Raw Data'!P35</f>
        <v>0</v>
      </c>
      <c r="C33" s="335" t="str">
        <f>'5 - 24 Hr Calc Data'!B39</f>
        <v/>
      </c>
      <c r="D33" s="196" t="e">
        <f ca="1">'4 - 4 Hr Calc Data'!N39</f>
        <v>#DIV/0!</v>
      </c>
      <c r="E33" s="196" t="e">
        <f ca="1">'4 - 4 Hr Calc Data'!K39</f>
        <v>#DIV/0!</v>
      </c>
      <c r="F33" s="196" t="e">
        <f ca="1">'4 - 4 Hr Calc Data'!O39</f>
        <v>#DIV/0!</v>
      </c>
      <c r="G33" s="196" t="e">
        <f ca="1">'4 - 4 Hr Calc Data'!M39</f>
        <v>#DIV/0!</v>
      </c>
      <c r="H33" s="196"/>
      <c r="I33" s="197" t="e">
        <f ca="1">'5 - 24 Hr Calc Data'!N39</f>
        <v>#REF!</v>
      </c>
      <c r="J33" s="197" t="e">
        <f ca="1">'5 - 24 Hr Calc Data'!K39</f>
        <v>#DIV/0!</v>
      </c>
      <c r="K33" s="197" t="e">
        <f ca="1">'5 - 24 Hr Calc Data'!O39</f>
        <v>#REF!</v>
      </c>
      <c r="L33" s="197" t="e">
        <f ca="1">'5 - 24 Hr Calc Data'!M39</f>
        <v>#DIV/0!</v>
      </c>
      <c r="M33" s="198"/>
      <c r="N33" s="197" t="e">
        <f ca="1">'5 - 24 Hr Calc Data'!R39</f>
        <v>#DIV/0!</v>
      </c>
      <c r="O33" s="197" t="e">
        <f ca="1">'5 - 24 Hr Calc Data'!S39</f>
        <v>#DIV/0!</v>
      </c>
      <c r="P33" s="197" t="e">
        <f ca="1">'5 - 24 Hr Calc Data'!T39</f>
        <v>#DIV/0!</v>
      </c>
      <c r="Q33" s="199" t="e">
        <f t="shared" ca="1" si="0"/>
        <v>#DIV/0!</v>
      </c>
    </row>
    <row r="34" spans="1:17" ht="14" x14ac:dyDescent="0.15">
      <c r="A34" s="206" t="str">
        <f>'4 - 4 Hr Calc Data'!A40</f>
        <v/>
      </c>
      <c r="B34" s="207">
        <f>'3 - 24 Hr Raw Data'!P36</f>
        <v>0</v>
      </c>
      <c r="C34" s="335" t="str">
        <f>'5 - 24 Hr Calc Data'!B40</f>
        <v/>
      </c>
      <c r="D34" s="196" t="e">
        <f ca="1">'4 - 4 Hr Calc Data'!N40</f>
        <v>#DIV/0!</v>
      </c>
      <c r="E34" s="196" t="e">
        <f ca="1">'4 - 4 Hr Calc Data'!K40</f>
        <v>#DIV/0!</v>
      </c>
      <c r="F34" s="196" t="e">
        <f ca="1">'4 - 4 Hr Calc Data'!O40</f>
        <v>#DIV/0!</v>
      </c>
      <c r="G34" s="196" t="e">
        <f ca="1">'4 - 4 Hr Calc Data'!M40</f>
        <v>#DIV/0!</v>
      </c>
      <c r="H34" s="196"/>
      <c r="I34" s="197" t="e">
        <f ca="1">'5 - 24 Hr Calc Data'!N40</f>
        <v>#REF!</v>
      </c>
      <c r="J34" s="197" t="e">
        <f ca="1">'5 - 24 Hr Calc Data'!K40</f>
        <v>#DIV/0!</v>
      </c>
      <c r="K34" s="197" t="e">
        <f ca="1">'5 - 24 Hr Calc Data'!O40</f>
        <v>#REF!</v>
      </c>
      <c r="L34" s="197" t="e">
        <f ca="1">'5 - 24 Hr Calc Data'!M40</f>
        <v>#DIV/0!</v>
      </c>
      <c r="M34" s="198"/>
      <c r="N34" s="197" t="e">
        <f ca="1">'5 - 24 Hr Calc Data'!R40</f>
        <v>#DIV/0!</v>
      </c>
      <c r="O34" s="197" t="e">
        <f ca="1">'5 - 24 Hr Calc Data'!S40</f>
        <v>#DIV/0!</v>
      </c>
      <c r="P34" s="197" t="e">
        <f ca="1">'5 - 24 Hr Calc Data'!T40</f>
        <v>#DIV/0!</v>
      </c>
      <c r="Q34" s="199" t="e">
        <f t="shared" ca="1" si="0"/>
        <v>#DIV/0!</v>
      </c>
    </row>
    <row r="35" spans="1:17" ht="14" x14ac:dyDescent="0.15">
      <c r="A35" s="206" t="str">
        <f>'4 - 4 Hr Calc Data'!A41</f>
        <v/>
      </c>
      <c r="B35" s="207">
        <f>'3 - 24 Hr Raw Data'!P37</f>
        <v>0</v>
      </c>
      <c r="C35" s="335" t="str">
        <f>'5 - 24 Hr Calc Data'!B41</f>
        <v/>
      </c>
      <c r="D35" s="196" t="e">
        <f ca="1">'4 - 4 Hr Calc Data'!N41</f>
        <v>#DIV/0!</v>
      </c>
      <c r="E35" s="196" t="e">
        <f ca="1">'4 - 4 Hr Calc Data'!K41</f>
        <v>#DIV/0!</v>
      </c>
      <c r="F35" s="196" t="e">
        <f ca="1">'4 - 4 Hr Calc Data'!O41</f>
        <v>#DIV/0!</v>
      </c>
      <c r="G35" s="196" t="e">
        <f ca="1">'4 - 4 Hr Calc Data'!M41</f>
        <v>#DIV/0!</v>
      </c>
      <c r="H35" s="196"/>
      <c r="I35" s="197" t="e">
        <f ca="1">'5 - 24 Hr Calc Data'!N41</f>
        <v>#REF!</v>
      </c>
      <c r="J35" s="197" t="e">
        <f ca="1">'5 - 24 Hr Calc Data'!K41</f>
        <v>#DIV/0!</v>
      </c>
      <c r="K35" s="197" t="e">
        <f ca="1">'5 - 24 Hr Calc Data'!O41</f>
        <v>#REF!</v>
      </c>
      <c r="L35" s="197" t="e">
        <f ca="1">'5 - 24 Hr Calc Data'!M41</f>
        <v>#DIV/0!</v>
      </c>
      <c r="M35" s="198"/>
      <c r="N35" s="197" t="e">
        <f ca="1">'5 - 24 Hr Calc Data'!R41</f>
        <v>#DIV/0!</v>
      </c>
      <c r="O35" s="197" t="e">
        <f ca="1">'5 - 24 Hr Calc Data'!S41</f>
        <v>#DIV/0!</v>
      </c>
      <c r="P35" s="197" t="e">
        <f ca="1">'5 - 24 Hr Calc Data'!T41</f>
        <v>#DIV/0!</v>
      </c>
      <c r="Q35" s="199" t="e">
        <f t="shared" ca="1" si="0"/>
        <v>#DIV/0!</v>
      </c>
    </row>
    <row r="36" spans="1:17" ht="14" x14ac:dyDescent="0.15">
      <c r="A36" s="206" t="str">
        <f>'4 - 4 Hr Calc Data'!A42</f>
        <v/>
      </c>
      <c r="B36" s="207">
        <f>'3 - 24 Hr Raw Data'!P38</f>
        <v>0</v>
      </c>
      <c r="C36" s="335" t="str">
        <f>'5 - 24 Hr Calc Data'!B42</f>
        <v/>
      </c>
      <c r="D36" s="196" t="e">
        <f ca="1">'4 - 4 Hr Calc Data'!N42</f>
        <v>#DIV/0!</v>
      </c>
      <c r="E36" s="196" t="e">
        <f ca="1">'4 - 4 Hr Calc Data'!K42</f>
        <v>#DIV/0!</v>
      </c>
      <c r="F36" s="196" t="e">
        <f ca="1">'4 - 4 Hr Calc Data'!O42</f>
        <v>#DIV/0!</v>
      </c>
      <c r="G36" s="196" t="e">
        <f ca="1">'4 - 4 Hr Calc Data'!M42</f>
        <v>#DIV/0!</v>
      </c>
      <c r="H36" s="196"/>
      <c r="I36" s="197" t="e">
        <f ca="1">'5 - 24 Hr Calc Data'!N42</f>
        <v>#REF!</v>
      </c>
      <c r="J36" s="197" t="e">
        <f ca="1">'5 - 24 Hr Calc Data'!K42</f>
        <v>#DIV/0!</v>
      </c>
      <c r="K36" s="197" t="e">
        <f ca="1">'5 - 24 Hr Calc Data'!O42</f>
        <v>#REF!</v>
      </c>
      <c r="L36" s="197" t="e">
        <f ca="1">'5 - 24 Hr Calc Data'!M42</f>
        <v>#DIV/0!</v>
      </c>
      <c r="M36" s="198"/>
      <c r="N36" s="197" t="e">
        <f ca="1">'5 - 24 Hr Calc Data'!R42</f>
        <v>#DIV/0!</v>
      </c>
      <c r="O36" s="197" t="e">
        <f ca="1">'5 - 24 Hr Calc Data'!S42</f>
        <v>#DIV/0!</v>
      </c>
      <c r="P36" s="197" t="e">
        <f ca="1">'5 - 24 Hr Calc Data'!T42</f>
        <v>#DIV/0!</v>
      </c>
      <c r="Q36" s="199" t="e">
        <f t="shared" ca="1" si="0"/>
        <v>#DIV/0!</v>
      </c>
    </row>
    <row r="37" spans="1:17" ht="14" x14ac:dyDescent="0.15">
      <c r="A37" s="206" t="str">
        <f>'4 - 4 Hr Calc Data'!A43</f>
        <v/>
      </c>
      <c r="B37" s="207">
        <f>'3 - 24 Hr Raw Data'!P39</f>
        <v>0</v>
      </c>
      <c r="C37" s="335" t="str">
        <f>'5 - 24 Hr Calc Data'!B43</f>
        <v/>
      </c>
      <c r="D37" s="196" t="e">
        <f ca="1">'4 - 4 Hr Calc Data'!N43</f>
        <v>#DIV/0!</v>
      </c>
      <c r="E37" s="196" t="e">
        <f ca="1">'4 - 4 Hr Calc Data'!K43</f>
        <v>#DIV/0!</v>
      </c>
      <c r="F37" s="196" t="e">
        <f ca="1">'4 - 4 Hr Calc Data'!O43</f>
        <v>#DIV/0!</v>
      </c>
      <c r="G37" s="196" t="e">
        <f ca="1">'4 - 4 Hr Calc Data'!M43</f>
        <v>#DIV/0!</v>
      </c>
      <c r="H37" s="196"/>
      <c r="I37" s="197" t="e">
        <f ca="1">'5 - 24 Hr Calc Data'!N43</f>
        <v>#REF!</v>
      </c>
      <c r="J37" s="197" t="e">
        <f ca="1">'5 - 24 Hr Calc Data'!K43</f>
        <v>#DIV/0!</v>
      </c>
      <c r="K37" s="197" t="e">
        <f ca="1">'5 - 24 Hr Calc Data'!O43</f>
        <v>#REF!</v>
      </c>
      <c r="L37" s="197" t="e">
        <f ca="1">'5 - 24 Hr Calc Data'!M43</f>
        <v>#DIV/0!</v>
      </c>
      <c r="M37" s="198"/>
      <c r="N37" s="197" t="e">
        <f ca="1">'5 - 24 Hr Calc Data'!R43</f>
        <v>#DIV/0!</v>
      </c>
      <c r="O37" s="197" t="e">
        <f ca="1">'5 - 24 Hr Calc Data'!S43</f>
        <v>#DIV/0!</v>
      </c>
      <c r="P37" s="197" t="e">
        <f ca="1">'5 - 24 Hr Calc Data'!T43</f>
        <v>#DIV/0!</v>
      </c>
      <c r="Q37" s="199" t="e">
        <f t="shared" ca="1" si="0"/>
        <v>#DIV/0!</v>
      </c>
    </row>
    <row r="38" spans="1:17" ht="14" x14ac:dyDescent="0.15">
      <c r="A38" s="206" t="str">
        <f>'4 - 4 Hr Calc Data'!A44</f>
        <v/>
      </c>
      <c r="B38" s="207">
        <f>'3 - 24 Hr Raw Data'!P40</f>
        <v>0</v>
      </c>
      <c r="C38" s="335" t="str">
        <f>'5 - 24 Hr Calc Data'!B44</f>
        <v/>
      </c>
      <c r="D38" s="196" t="e">
        <f ca="1">'4 - 4 Hr Calc Data'!N44</f>
        <v>#DIV/0!</v>
      </c>
      <c r="E38" s="196" t="e">
        <f ca="1">'4 - 4 Hr Calc Data'!K44</f>
        <v>#DIV/0!</v>
      </c>
      <c r="F38" s="196" t="e">
        <f ca="1">'4 - 4 Hr Calc Data'!O44</f>
        <v>#DIV/0!</v>
      </c>
      <c r="G38" s="196" t="e">
        <f ca="1">'4 - 4 Hr Calc Data'!M44</f>
        <v>#DIV/0!</v>
      </c>
      <c r="H38" s="196"/>
      <c r="I38" s="197" t="e">
        <f ca="1">'5 - 24 Hr Calc Data'!N44</f>
        <v>#REF!</v>
      </c>
      <c r="J38" s="197" t="e">
        <f ca="1">'5 - 24 Hr Calc Data'!K44</f>
        <v>#DIV/0!</v>
      </c>
      <c r="K38" s="197" t="e">
        <f ca="1">'5 - 24 Hr Calc Data'!O44</f>
        <v>#REF!</v>
      </c>
      <c r="L38" s="197" t="e">
        <f ca="1">'5 - 24 Hr Calc Data'!M44</f>
        <v>#DIV/0!</v>
      </c>
      <c r="M38" s="198"/>
      <c r="N38" s="197" t="e">
        <f ca="1">'5 - 24 Hr Calc Data'!R44</f>
        <v>#DIV/0!</v>
      </c>
      <c r="O38" s="197" t="e">
        <f ca="1">'5 - 24 Hr Calc Data'!S44</f>
        <v>#DIV/0!</v>
      </c>
      <c r="P38" s="197" t="e">
        <f ca="1">'5 - 24 Hr Calc Data'!T44</f>
        <v>#DIV/0!</v>
      </c>
      <c r="Q38" s="199" t="e">
        <f t="shared" ca="1" si="0"/>
        <v>#DIV/0!</v>
      </c>
    </row>
    <row r="39" spans="1:17" ht="14" x14ac:dyDescent="0.15">
      <c r="A39" s="206" t="str">
        <f>'4 - 4 Hr Calc Data'!A45</f>
        <v/>
      </c>
      <c r="B39" s="207">
        <f>'3 - 24 Hr Raw Data'!P41</f>
        <v>0</v>
      </c>
      <c r="C39" s="335" t="str">
        <f>'5 - 24 Hr Calc Data'!B45</f>
        <v/>
      </c>
      <c r="D39" s="196" t="e">
        <f ca="1">'4 - 4 Hr Calc Data'!N45</f>
        <v>#DIV/0!</v>
      </c>
      <c r="E39" s="196" t="e">
        <f ca="1">'4 - 4 Hr Calc Data'!K45</f>
        <v>#DIV/0!</v>
      </c>
      <c r="F39" s="196" t="e">
        <f ca="1">'4 - 4 Hr Calc Data'!O45</f>
        <v>#DIV/0!</v>
      </c>
      <c r="G39" s="196" t="e">
        <f ca="1">'4 - 4 Hr Calc Data'!M45</f>
        <v>#DIV/0!</v>
      </c>
      <c r="H39" s="196"/>
      <c r="I39" s="197" t="e">
        <f ca="1">'5 - 24 Hr Calc Data'!N45</f>
        <v>#REF!</v>
      </c>
      <c r="J39" s="197" t="e">
        <f ca="1">'5 - 24 Hr Calc Data'!K45</f>
        <v>#DIV/0!</v>
      </c>
      <c r="K39" s="197" t="e">
        <f ca="1">'5 - 24 Hr Calc Data'!O45</f>
        <v>#REF!</v>
      </c>
      <c r="L39" s="197" t="e">
        <f ca="1">'5 - 24 Hr Calc Data'!M45</f>
        <v>#DIV/0!</v>
      </c>
      <c r="M39" s="198"/>
      <c r="N39" s="197" t="e">
        <f ca="1">'5 - 24 Hr Calc Data'!R45</f>
        <v>#DIV/0!</v>
      </c>
      <c r="O39" s="197" t="e">
        <f ca="1">'5 - 24 Hr Calc Data'!S45</f>
        <v>#DIV/0!</v>
      </c>
      <c r="P39" s="197" t="e">
        <f ca="1">'5 - 24 Hr Calc Data'!T45</f>
        <v>#DIV/0!</v>
      </c>
      <c r="Q39" s="199" t="e">
        <f t="shared" ca="1" si="0"/>
        <v>#DIV/0!</v>
      </c>
    </row>
    <row r="40" spans="1:17" ht="14" x14ac:dyDescent="0.15">
      <c r="A40" s="206" t="str">
        <f>'4 - 4 Hr Calc Data'!A46</f>
        <v/>
      </c>
      <c r="B40" s="207">
        <f>'3 - 24 Hr Raw Data'!P42</f>
        <v>0</v>
      </c>
      <c r="C40" s="335" t="str">
        <f>'5 - 24 Hr Calc Data'!B46</f>
        <v/>
      </c>
      <c r="D40" s="196" t="e">
        <f ca="1">'4 - 4 Hr Calc Data'!N46</f>
        <v>#DIV/0!</v>
      </c>
      <c r="E40" s="196" t="e">
        <f ca="1">'4 - 4 Hr Calc Data'!K46</f>
        <v>#DIV/0!</v>
      </c>
      <c r="F40" s="196" t="e">
        <f ca="1">'4 - 4 Hr Calc Data'!O46</f>
        <v>#DIV/0!</v>
      </c>
      <c r="G40" s="196" t="e">
        <f ca="1">'4 - 4 Hr Calc Data'!M46</f>
        <v>#DIV/0!</v>
      </c>
      <c r="H40" s="196"/>
      <c r="I40" s="197" t="e">
        <f ca="1">'5 - 24 Hr Calc Data'!N46</f>
        <v>#REF!</v>
      </c>
      <c r="J40" s="197" t="e">
        <f ca="1">'5 - 24 Hr Calc Data'!K46</f>
        <v>#DIV/0!</v>
      </c>
      <c r="K40" s="197" t="e">
        <f ca="1">'5 - 24 Hr Calc Data'!O46</f>
        <v>#REF!</v>
      </c>
      <c r="L40" s="197" t="e">
        <f ca="1">'5 - 24 Hr Calc Data'!M46</f>
        <v>#DIV/0!</v>
      </c>
      <c r="M40" s="198"/>
      <c r="N40" s="197" t="e">
        <f ca="1">'5 - 24 Hr Calc Data'!R46</f>
        <v>#DIV/0!</v>
      </c>
      <c r="O40" s="197" t="e">
        <f ca="1">'5 - 24 Hr Calc Data'!S46</f>
        <v>#DIV/0!</v>
      </c>
      <c r="P40" s="197" t="e">
        <f ca="1">'5 - 24 Hr Calc Data'!T46</f>
        <v>#DIV/0!</v>
      </c>
      <c r="Q40" s="199" t="e">
        <f t="shared" ca="1" si="0"/>
        <v>#DIV/0!</v>
      </c>
    </row>
    <row r="41" spans="1:17" ht="14" x14ac:dyDescent="0.15">
      <c r="A41" s="206" t="str">
        <f>'4 - 4 Hr Calc Data'!A47</f>
        <v/>
      </c>
      <c r="B41" s="207">
        <f>'3 - 24 Hr Raw Data'!P43</f>
        <v>0</v>
      </c>
      <c r="C41" s="335" t="str">
        <f>'5 - 24 Hr Calc Data'!B47</f>
        <v/>
      </c>
      <c r="D41" s="196" t="e">
        <f ca="1">'4 - 4 Hr Calc Data'!N47</f>
        <v>#DIV/0!</v>
      </c>
      <c r="E41" s="196" t="e">
        <f ca="1">'4 - 4 Hr Calc Data'!K47</f>
        <v>#DIV/0!</v>
      </c>
      <c r="F41" s="196" t="e">
        <f ca="1">'4 - 4 Hr Calc Data'!O47</f>
        <v>#DIV/0!</v>
      </c>
      <c r="G41" s="196" t="e">
        <f ca="1">'4 - 4 Hr Calc Data'!M47</f>
        <v>#DIV/0!</v>
      </c>
      <c r="H41" s="196"/>
      <c r="I41" s="197" t="e">
        <f ca="1">'5 - 24 Hr Calc Data'!N47</f>
        <v>#REF!</v>
      </c>
      <c r="J41" s="197" t="e">
        <f ca="1">'5 - 24 Hr Calc Data'!K47</f>
        <v>#DIV/0!</v>
      </c>
      <c r="K41" s="197" t="e">
        <f ca="1">'5 - 24 Hr Calc Data'!O47</f>
        <v>#REF!</v>
      </c>
      <c r="L41" s="197" t="e">
        <f ca="1">'5 - 24 Hr Calc Data'!M47</f>
        <v>#DIV/0!</v>
      </c>
      <c r="M41" s="198"/>
      <c r="N41" s="197" t="e">
        <f ca="1">'5 - 24 Hr Calc Data'!R47</f>
        <v>#DIV/0!</v>
      </c>
      <c r="O41" s="197" t="e">
        <f ca="1">'5 - 24 Hr Calc Data'!S47</f>
        <v>#DIV/0!</v>
      </c>
      <c r="P41" s="197" t="e">
        <f ca="1">'5 - 24 Hr Calc Data'!T47</f>
        <v>#DIV/0!</v>
      </c>
      <c r="Q41" s="199" t="e">
        <f t="shared" ca="1" si="0"/>
        <v>#DIV/0!</v>
      </c>
    </row>
    <row r="42" spans="1:17" ht="14" x14ac:dyDescent="0.15">
      <c r="A42" s="206" t="str">
        <f>'4 - 4 Hr Calc Data'!A48</f>
        <v/>
      </c>
      <c r="B42" s="207">
        <f>'3 - 24 Hr Raw Data'!P44</f>
        <v>0</v>
      </c>
      <c r="C42" s="335" t="str">
        <f>'5 - 24 Hr Calc Data'!B48</f>
        <v/>
      </c>
      <c r="D42" s="196" t="e">
        <f ca="1">'4 - 4 Hr Calc Data'!N48</f>
        <v>#DIV/0!</v>
      </c>
      <c r="E42" s="196" t="e">
        <f ca="1">'4 - 4 Hr Calc Data'!K48</f>
        <v>#DIV/0!</v>
      </c>
      <c r="F42" s="196" t="e">
        <f ca="1">'4 - 4 Hr Calc Data'!O48</f>
        <v>#DIV/0!</v>
      </c>
      <c r="G42" s="196" t="e">
        <f ca="1">'4 - 4 Hr Calc Data'!M48</f>
        <v>#DIV/0!</v>
      </c>
      <c r="H42" s="196"/>
      <c r="I42" s="197" t="e">
        <f ca="1">'5 - 24 Hr Calc Data'!N48</f>
        <v>#REF!</v>
      </c>
      <c r="J42" s="197" t="e">
        <f ca="1">'5 - 24 Hr Calc Data'!K48</f>
        <v>#DIV/0!</v>
      </c>
      <c r="K42" s="197" t="e">
        <f ca="1">'5 - 24 Hr Calc Data'!O48</f>
        <v>#REF!</v>
      </c>
      <c r="L42" s="197" t="e">
        <f ca="1">'5 - 24 Hr Calc Data'!M48</f>
        <v>#DIV/0!</v>
      </c>
      <c r="M42" s="198"/>
      <c r="N42" s="197" t="e">
        <f ca="1">'5 - 24 Hr Calc Data'!R48</f>
        <v>#DIV/0!</v>
      </c>
      <c r="O42" s="197" t="e">
        <f ca="1">'5 - 24 Hr Calc Data'!S48</f>
        <v>#DIV/0!</v>
      </c>
      <c r="P42" s="197" t="e">
        <f ca="1">'5 - 24 Hr Calc Data'!T48</f>
        <v>#DIV/0!</v>
      </c>
      <c r="Q42" s="199" t="e">
        <f t="shared" ca="1" si="0"/>
        <v>#DIV/0!</v>
      </c>
    </row>
    <row r="43" spans="1:17" ht="14" x14ac:dyDescent="0.15">
      <c r="A43" s="206" t="str">
        <f>'4 - 4 Hr Calc Data'!A49</f>
        <v/>
      </c>
      <c r="B43" s="207">
        <f>'3 - 24 Hr Raw Data'!P45</f>
        <v>0</v>
      </c>
      <c r="C43" s="335" t="str">
        <f>'5 - 24 Hr Calc Data'!B49</f>
        <v/>
      </c>
      <c r="D43" s="196" t="e">
        <f ca="1">'4 - 4 Hr Calc Data'!N49</f>
        <v>#DIV/0!</v>
      </c>
      <c r="E43" s="196" t="e">
        <f ca="1">'4 - 4 Hr Calc Data'!K49</f>
        <v>#DIV/0!</v>
      </c>
      <c r="F43" s="196" t="e">
        <f ca="1">'4 - 4 Hr Calc Data'!O49</f>
        <v>#DIV/0!</v>
      </c>
      <c r="G43" s="196" t="e">
        <f ca="1">'4 - 4 Hr Calc Data'!M49</f>
        <v>#DIV/0!</v>
      </c>
      <c r="H43" s="196"/>
      <c r="I43" s="197" t="e">
        <f ca="1">'5 - 24 Hr Calc Data'!N49</f>
        <v>#REF!</v>
      </c>
      <c r="J43" s="197" t="e">
        <f ca="1">'5 - 24 Hr Calc Data'!K49</f>
        <v>#DIV/0!</v>
      </c>
      <c r="K43" s="197" t="e">
        <f ca="1">'5 - 24 Hr Calc Data'!O49</f>
        <v>#REF!</v>
      </c>
      <c r="L43" s="197" t="e">
        <f ca="1">'5 - 24 Hr Calc Data'!M49</f>
        <v>#DIV/0!</v>
      </c>
      <c r="M43" s="198"/>
      <c r="N43" s="197" t="e">
        <f ca="1">'5 - 24 Hr Calc Data'!R49</f>
        <v>#DIV/0!</v>
      </c>
      <c r="O43" s="197" t="e">
        <f ca="1">'5 - 24 Hr Calc Data'!S49</f>
        <v>#DIV/0!</v>
      </c>
      <c r="P43" s="197" t="e">
        <f ca="1">'5 - 24 Hr Calc Data'!T49</f>
        <v>#DIV/0!</v>
      </c>
      <c r="Q43" s="199" t="e">
        <f t="shared" ca="1" si="0"/>
        <v>#DIV/0!</v>
      </c>
    </row>
    <row r="44" spans="1:17" ht="14" x14ac:dyDescent="0.15">
      <c r="A44" s="206" t="str">
        <f>'4 - 4 Hr Calc Data'!A50</f>
        <v/>
      </c>
      <c r="B44" s="207">
        <f>'3 - 24 Hr Raw Data'!P46</f>
        <v>0</v>
      </c>
      <c r="C44" s="335" t="str">
        <f>'5 - 24 Hr Calc Data'!B50</f>
        <v/>
      </c>
      <c r="D44" s="196" t="e">
        <f ca="1">'4 - 4 Hr Calc Data'!N50</f>
        <v>#DIV/0!</v>
      </c>
      <c r="E44" s="196" t="e">
        <f ca="1">'4 - 4 Hr Calc Data'!K50</f>
        <v>#DIV/0!</v>
      </c>
      <c r="F44" s="196" t="e">
        <f ca="1">'4 - 4 Hr Calc Data'!O50</f>
        <v>#DIV/0!</v>
      </c>
      <c r="G44" s="196" t="e">
        <f ca="1">'4 - 4 Hr Calc Data'!M50</f>
        <v>#DIV/0!</v>
      </c>
      <c r="H44" s="196"/>
      <c r="I44" s="197" t="e">
        <f ca="1">'5 - 24 Hr Calc Data'!N50</f>
        <v>#REF!</v>
      </c>
      <c r="J44" s="197" t="e">
        <f ca="1">'5 - 24 Hr Calc Data'!K50</f>
        <v>#DIV/0!</v>
      </c>
      <c r="K44" s="197" t="e">
        <f ca="1">'5 - 24 Hr Calc Data'!O50</f>
        <v>#REF!</v>
      </c>
      <c r="L44" s="197" t="e">
        <f ca="1">'5 - 24 Hr Calc Data'!M50</f>
        <v>#DIV/0!</v>
      </c>
      <c r="M44" s="198"/>
      <c r="N44" s="197" t="e">
        <f ca="1">'5 - 24 Hr Calc Data'!R50</f>
        <v>#DIV/0!</v>
      </c>
      <c r="O44" s="197" t="e">
        <f ca="1">'5 - 24 Hr Calc Data'!S50</f>
        <v>#DIV/0!</v>
      </c>
      <c r="P44" s="197" t="e">
        <f ca="1">'5 - 24 Hr Calc Data'!T50</f>
        <v>#DIV/0!</v>
      </c>
      <c r="Q44" s="199" t="e">
        <f t="shared" ca="1" si="0"/>
        <v>#DIV/0!</v>
      </c>
    </row>
    <row r="45" spans="1:17" ht="14" x14ac:dyDescent="0.15">
      <c r="A45" s="206" t="str">
        <f>'4 - 4 Hr Calc Data'!A51</f>
        <v/>
      </c>
      <c r="B45" s="207">
        <f>'3 - 24 Hr Raw Data'!P47</f>
        <v>0</v>
      </c>
      <c r="C45" s="335" t="str">
        <f>'5 - 24 Hr Calc Data'!B51</f>
        <v/>
      </c>
      <c r="D45" s="196" t="e">
        <f ca="1">'4 - 4 Hr Calc Data'!N51</f>
        <v>#DIV/0!</v>
      </c>
      <c r="E45" s="196" t="e">
        <f ca="1">'4 - 4 Hr Calc Data'!K51</f>
        <v>#DIV/0!</v>
      </c>
      <c r="F45" s="196" t="e">
        <f ca="1">'4 - 4 Hr Calc Data'!O51</f>
        <v>#DIV/0!</v>
      </c>
      <c r="G45" s="196" t="e">
        <f ca="1">'4 - 4 Hr Calc Data'!M51</f>
        <v>#DIV/0!</v>
      </c>
      <c r="H45" s="196"/>
      <c r="I45" s="197" t="e">
        <f ca="1">'5 - 24 Hr Calc Data'!N51</f>
        <v>#REF!</v>
      </c>
      <c r="J45" s="197" t="e">
        <f ca="1">'5 - 24 Hr Calc Data'!K51</f>
        <v>#DIV/0!</v>
      </c>
      <c r="K45" s="197" t="e">
        <f ca="1">'5 - 24 Hr Calc Data'!O51</f>
        <v>#REF!</v>
      </c>
      <c r="L45" s="197" t="e">
        <f ca="1">'5 - 24 Hr Calc Data'!M51</f>
        <v>#DIV/0!</v>
      </c>
      <c r="M45" s="198"/>
      <c r="N45" s="197" t="e">
        <f ca="1">'5 - 24 Hr Calc Data'!R51</f>
        <v>#DIV/0!</v>
      </c>
      <c r="O45" s="197" t="e">
        <f ca="1">'5 - 24 Hr Calc Data'!S51</f>
        <v>#DIV/0!</v>
      </c>
      <c r="P45" s="197" t="e">
        <f ca="1">'5 - 24 Hr Calc Data'!T51</f>
        <v>#DIV/0!</v>
      </c>
      <c r="Q45" s="199" t="e">
        <f t="shared" ca="1" si="0"/>
        <v>#DIV/0!</v>
      </c>
    </row>
    <row r="46" spans="1:17" ht="14" x14ac:dyDescent="0.15">
      <c r="A46" s="206" t="str">
        <f>'4 - 4 Hr Calc Data'!A52</f>
        <v/>
      </c>
      <c r="B46" s="207">
        <f>'3 - 24 Hr Raw Data'!P48</f>
        <v>0</v>
      </c>
      <c r="C46" s="335" t="str">
        <f>'5 - 24 Hr Calc Data'!B52</f>
        <v/>
      </c>
      <c r="D46" s="196" t="e">
        <f ca="1">'4 - 4 Hr Calc Data'!N52</f>
        <v>#DIV/0!</v>
      </c>
      <c r="E46" s="196" t="e">
        <f ca="1">'4 - 4 Hr Calc Data'!K52</f>
        <v>#DIV/0!</v>
      </c>
      <c r="F46" s="196" t="e">
        <f ca="1">'4 - 4 Hr Calc Data'!O52</f>
        <v>#DIV/0!</v>
      </c>
      <c r="G46" s="196" t="e">
        <f ca="1">'4 - 4 Hr Calc Data'!M52</f>
        <v>#DIV/0!</v>
      </c>
      <c r="H46" s="196"/>
      <c r="I46" s="197" t="e">
        <f ca="1">'5 - 24 Hr Calc Data'!N52</f>
        <v>#REF!</v>
      </c>
      <c r="J46" s="197" t="e">
        <f ca="1">'5 - 24 Hr Calc Data'!K52</f>
        <v>#DIV/0!</v>
      </c>
      <c r="K46" s="197" t="e">
        <f ca="1">'5 - 24 Hr Calc Data'!O52</f>
        <v>#REF!</v>
      </c>
      <c r="L46" s="197" t="e">
        <f ca="1">'5 - 24 Hr Calc Data'!M52</f>
        <v>#DIV/0!</v>
      </c>
      <c r="M46" s="198"/>
      <c r="N46" s="197" t="e">
        <f ca="1">'5 - 24 Hr Calc Data'!R52</f>
        <v>#DIV/0!</v>
      </c>
      <c r="O46" s="197" t="e">
        <f ca="1">'5 - 24 Hr Calc Data'!S52</f>
        <v>#DIV/0!</v>
      </c>
      <c r="P46" s="197" t="e">
        <f ca="1">'5 - 24 Hr Calc Data'!T52</f>
        <v>#DIV/0!</v>
      </c>
      <c r="Q46" s="199" t="e">
        <f t="shared" ca="1" si="0"/>
        <v>#DIV/0!</v>
      </c>
    </row>
    <row r="47" spans="1:17" ht="14" x14ac:dyDescent="0.15">
      <c r="A47" s="206" t="str">
        <f>'4 - 4 Hr Calc Data'!A53</f>
        <v/>
      </c>
      <c r="B47" s="207">
        <f>'3 - 24 Hr Raw Data'!P49</f>
        <v>0</v>
      </c>
      <c r="C47" s="335" t="str">
        <f>'5 - 24 Hr Calc Data'!B53</f>
        <v/>
      </c>
      <c r="D47" s="196" t="e">
        <f ca="1">'4 - 4 Hr Calc Data'!N53</f>
        <v>#DIV/0!</v>
      </c>
      <c r="E47" s="196" t="e">
        <f ca="1">'4 - 4 Hr Calc Data'!K53</f>
        <v>#DIV/0!</v>
      </c>
      <c r="F47" s="196" t="e">
        <f ca="1">'4 - 4 Hr Calc Data'!O53</f>
        <v>#DIV/0!</v>
      </c>
      <c r="G47" s="196" t="e">
        <f ca="1">'4 - 4 Hr Calc Data'!M53</f>
        <v>#DIV/0!</v>
      </c>
      <c r="H47" s="196"/>
      <c r="I47" s="197" t="e">
        <f ca="1">'5 - 24 Hr Calc Data'!N53</f>
        <v>#REF!</v>
      </c>
      <c r="J47" s="197" t="e">
        <f ca="1">'5 - 24 Hr Calc Data'!K53</f>
        <v>#DIV/0!</v>
      </c>
      <c r="K47" s="197" t="e">
        <f ca="1">'5 - 24 Hr Calc Data'!O53</f>
        <v>#REF!</v>
      </c>
      <c r="L47" s="197" t="e">
        <f ca="1">'5 - 24 Hr Calc Data'!M53</f>
        <v>#DIV/0!</v>
      </c>
      <c r="M47" s="198"/>
      <c r="N47" s="197" t="e">
        <f ca="1">'5 - 24 Hr Calc Data'!R53</f>
        <v>#DIV/0!</v>
      </c>
      <c r="O47" s="197" t="e">
        <f ca="1">'5 - 24 Hr Calc Data'!S53</f>
        <v>#DIV/0!</v>
      </c>
      <c r="P47" s="197" t="e">
        <f ca="1">'5 - 24 Hr Calc Data'!T53</f>
        <v>#DIV/0!</v>
      </c>
      <c r="Q47" s="199" t="e">
        <f t="shared" ca="1" si="0"/>
        <v>#DIV/0!</v>
      </c>
    </row>
    <row r="48" spans="1:17" ht="14" x14ac:dyDescent="0.15">
      <c r="A48" s="206" t="str">
        <f>'4 - 4 Hr Calc Data'!A54</f>
        <v/>
      </c>
      <c r="B48" s="207">
        <f>'3 - 24 Hr Raw Data'!P50</f>
        <v>0</v>
      </c>
      <c r="C48" s="335" t="str">
        <f>'5 - 24 Hr Calc Data'!B54</f>
        <v/>
      </c>
      <c r="D48" s="196" t="e">
        <f ca="1">'4 - 4 Hr Calc Data'!N54</f>
        <v>#DIV/0!</v>
      </c>
      <c r="E48" s="196" t="e">
        <f ca="1">'4 - 4 Hr Calc Data'!K54</f>
        <v>#DIV/0!</v>
      </c>
      <c r="F48" s="196" t="e">
        <f ca="1">'4 - 4 Hr Calc Data'!O54</f>
        <v>#DIV/0!</v>
      </c>
      <c r="G48" s="196" t="e">
        <f ca="1">'4 - 4 Hr Calc Data'!M54</f>
        <v>#DIV/0!</v>
      </c>
      <c r="H48" s="196"/>
      <c r="I48" s="197" t="e">
        <f ca="1">'5 - 24 Hr Calc Data'!N54</f>
        <v>#REF!</v>
      </c>
      <c r="J48" s="197" t="e">
        <f ca="1">'5 - 24 Hr Calc Data'!K54</f>
        <v>#DIV/0!</v>
      </c>
      <c r="K48" s="197" t="e">
        <f ca="1">'5 - 24 Hr Calc Data'!O54</f>
        <v>#REF!</v>
      </c>
      <c r="L48" s="197" t="e">
        <f ca="1">'5 - 24 Hr Calc Data'!M54</f>
        <v>#DIV/0!</v>
      </c>
      <c r="M48" s="198"/>
      <c r="N48" s="197" t="e">
        <f ca="1">'5 - 24 Hr Calc Data'!R54</f>
        <v>#DIV/0!</v>
      </c>
      <c r="O48" s="197" t="e">
        <f ca="1">'5 - 24 Hr Calc Data'!S54</f>
        <v>#DIV/0!</v>
      </c>
      <c r="P48" s="197" t="e">
        <f ca="1">'5 - 24 Hr Calc Data'!T54</f>
        <v>#DIV/0!</v>
      </c>
      <c r="Q48" s="199" t="e">
        <f t="shared" ca="1" si="0"/>
        <v>#DIV/0!</v>
      </c>
    </row>
    <row r="49" spans="1:17" ht="14" x14ac:dyDescent="0.15">
      <c r="A49" s="206" t="str">
        <f>'4 - 4 Hr Calc Data'!A55</f>
        <v/>
      </c>
      <c r="B49" s="207">
        <f>'3 - 24 Hr Raw Data'!P51</f>
        <v>0</v>
      </c>
      <c r="C49" s="335" t="str">
        <f>'5 - 24 Hr Calc Data'!B55</f>
        <v/>
      </c>
      <c r="D49" s="196" t="e">
        <f ca="1">'4 - 4 Hr Calc Data'!N55</f>
        <v>#DIV/0!</v>
      </c>
      <c r="E49" s="196" t="e">
        <f ca="1">'4 - 4 Hr Calc Data'!K55</f>
        <v>#DIV/0!</v>
      </c>
      <c r="F49" s="196" t="e">
        <f ca="1">'4 - 4 Hr Calc Data'!O55</f>
        <v>#DIV/0!</v>
      </c>
      <c r="G49" s="196" t="e">
        <f ca="1">'4 - 4 Hr Calc Data'!M55</f>
        <v>#DIV/0!</v>
      </c>
      <c r="H49" s="196"/>
      <c r="I49" s="197" t="e">
        <f ca="1">'5 - 24 Hr Calc Data'!N55</f>
        <v>#REF!</v>
      </c>
      <c r="J49" s="197" t="e">
        <f ca="1">'5 - 24 Hr Calc Data'!K55</f>
        <v>#DIV/0!</v>
      </c>
      <c r="K49" s="197" t="e">
        <f ca="1">'5 - 24 Hr Calc Data'!O55</f>
        <v>#REF!</v>
      </c>
      <c r="L49" s="197" t="e">
        <f ca="1">'5 - 24 Hr Calc Data'!M55</f>
        <v>#DIV/0!</v>
      </c>
      <c r="M49" s="198"/>
      <c r="N49" s="197" t="e">
        <f ca="1">'5 - 24 Hr Calc Data'!R55</f>
        <v>#DIV/0!</v>
      </c>
      <c r="O49" s="197" t="e">
        <f ca="1">'5 - 24 Hr Calc Data'!S55</f>
        <v>#DIV/0!</v>
      </c>
      <c r="P49" s="197" t="e">
        <f ca="1">'5 - 24 Hr Calc Data'!T55</f>
        <v>#DIV/0!</v>
      </c>
      <c r="Q49" s="199" t="e">
        <f t="shared" ca="1" si="0"/>
        <v>#DIV/0!</v>
      </c>
    </row>
    <row r="50" spans="1:17" ht="14" x14ac:dyDescent="0.15">
      <c r="A50" s="206" t="str">
        <f>'4 - 4 Hr Calc Data'!A56</f>
        <v/>
      </c>
      <c r="B50" s="207">
        <f>'3 - 24 Hr Raw Data'!P52</f>
        <v>0</v>
      </c>
      <c r="C50" s="335" t="str">
        <f>'5 - 24 Hr Calc Data'!B56</f>
        <v/>
      </c>
      <c r="D50" s="196" t="e">
        <f ca="1">'4 - 4 Hr Calc Data'!N56</f>
        <v>#DIV/0!</v>
      </c>
      <c r="E50" s="196" t="e">
        <f ca="1">'4 - 4 Hr Calc Data'!K56</f>
        <v>#DIV/0!</v>
      </c>
      <c r="F50" s="196" t="e">
        <f ca="1">'4 - 4 Hr Calc Data'!O56</f>
        <v>#DIV/0!</v>
      </c>
      <c r="G50" s="196" t="e">
        <f ca="1">'4 - 4 Hr Calc Data'!M56</f>
        <v>#DIV/0!</v>
      </c>
      <c r="H50" s="196"/>
      <c r="I50" s="197" t="e">
        <f ca="1">'5 - 24 Hr Calc Data'!N56</f>
        <v>#REF!</v>
      </c>
      <c r="J50" s="197" t="e">
        <f ca="1">'5 - 24 Hr Calc Data'!K56</f>
        <v>#DIV/0!</v>
      </c>
      <c r="K50" s="197" t="e">
        <f ca="1">'5 - 24 Hr Calc Data'!O56</f>
        <v>#REF!</v>
      </c>
      <c r="L50" s="197" t="e">
        <f ca="1">'5 - 24 Hr Calc Data'!M56</f>
        <v>#DIV/0!</v>
      </c>
      <c r="M50" s="198"/>
      <c r="N50" s="197" t="e">
        <f ca="1">'5 - 24 Hr Calc Data'!R56</f>
        <v>#DIV/0!</v>
      </c>
      <c r="O50" s="197" t="e">
        <f ca="1">'5 - 24 Hr Calc Data'!S56</f>
        <v>#DIV/0!</v>
      </c>
      <c r="P50" s="197" t="e">
        <f ca="1">'5 - 24 Hr Calc Data'!T56</f>
        <v>#DIV/0!</v>
      </c>
      <c r="Q50" s="199" t="e">
        <f t="shared" ca="1" si="0"/>
        <v>#DIV/0!</v>
      </c>
    </row>
    <row r="51" spans="1:17" ht="14" x14ac:dyDescent="0.15">
      <c r="A51" s="206" t="str">
        <f>'4 - 4 Hr Calc Data'!A57</f>
        <v/>
      </c>
      <c r="B51" s="207">
        <f>'3 - 24 Hr Raw Data'!P53</f>
        <v>0</v>
      </c>
      <c r="C51" s="335" t="str">
        <f>'5 - 24 Hr Calc Data'!B57</f>
        <v/>
      </c>
      <c r="D51" s="196" t="e">
        <f ca="1">'4 - 4 Hr Calc Data'!N57</f>
        <v>#DIV/0!</v>
      </c>
      <c r="E51" s="196" t="e">
        <f ca="1">'4 - 4 Hr Calc Data'!K57</f>
        <v>#DIV/0!</v>
      </c>
      <c r="F51" s="196" t="e">
        <f ca="1">'4 - 4 Hr Calc Data'!O57</f>
        <v>#DIV/0!</v>
      </c>
      <c r="G51" s="196" t="e">
        <f ca="1">'4 - 4 Hr Calc Data'!M57</f>
        <v>#DIV/0!</v>
      </c>
      <c r="H51" s="196"/>
      <c r="I51" s="197" t="e">
        <f ca="1">'5 - 24 Hr Calc Data'!N57</f>
        <v>#REF!</v>
      </c>
      <c r="J51" s="197" t="e">
        <f ca="1">'5 - 24 Hr Calc Data'!K57</f>
        <v>#DIV/0!</v>
      </c>
      <c r="K51" s="197" t="e">
        <f ca="1">'5 - 24 Hr Calc Data'!O57</f>
        <v>#REF!</v>
      </c>
      <c r="L51" s="197" t="e">
        <f ca="1">'5 - 24 Hr Calc Data'!M57</f>
        <v>#DIV/0!</v>
      </c>
      <c r="M51" s="198"/>
      <c r="N51" s="197" t="e">
        <f ca="1">'5 - 24 Hr Calc Data'!R57</f>
        <v>#DIV/0!</v>
      </c>
      <c r="O51" s="197" t="e">
        <f ca="1">'5 - 24 Hr Calc Data'!S57</f>
        <v>#DIV/0!</v>
      </c>
      <c r="P51" s="197" t="e">
        <f ca="1">'5 - 24 Hr Calc Data'!T57</f>
        <v>#DIV/0!</v>
      </c>
      <c r="Q51" s="199" t="e">
        <f t="shared" ca="1" si="0"/>
        <v>#DIV/0!</v>
      </c>
    </row>
    <row r="52" spans="1:17" ht="14" x14ac:dyDescent="0.15">
      <c r="A52" s="206" t="str">
        <f>'4 - 4 Hr Calc Data'!A58</f>
        <v/>
      </c>
      <c r="B52" s="207">
        <f>'3 - 24 Hr Raw Data'!P54</f>
        <v>0</v>
      </c>
      <c r="C52" s="335" t="str">
        <f>'5 - 24 Hr Calc Data'!B58</f>
        <v/>
      </c>
      <c r="D52" s="196" t="e">
        <f ca="1">'4 - 4 Hr Calc Data'!N58</f>
        <v>#DIV/0!</v>
      </c>
      <c r="E52" s="196" t="e">
        <f ca="1">'4 - 4 Hr Calc Data'!K58</f>
        <v>#DIV/0!</v>
      </c>
      <c r="F52" s="196" t="e">
        <f ca="1">'4 - 4 Hr Calc Data'!O58</f>
        <v>#DIV/0!</v>
      </c>
      <c r="G52" s="196" t="e">
        <f ca="1">'4 - 4 Hr Calc Data'!M58</f>
        <v>#DIV/0!</v>
      </c>
      <c r="H52" s="196"/>
      <c r="I52" s="197" t="e">
        <f ca="1">'5 - 24 Hr Calc Data'!N58</f>
        <v>#REF!</v>
      </c>
      <c r="J52" s="197" t="e">
        <f ca="1">'5 - 24 Hr Calc Data'!K58</f>
        <v>#DIV/0!</v>
      </c>
      <c r="K52" s="197" t="e">
        <f ca="1">'5 - 24 Hr Calc Data'!O58</f>
        <v>#REF!</v>
      </c>
      <c r="L52" s="197" t="e">
        <f ca="1">'5 - 24 Hr Calc Data'!M58</f>
        <v>#DIV/0!</v>
      </c>
      <c r="M52" s="198"/>
      <c r="N52" s="197" t="e">
        <f ca="1">'5 - 24 Hr Calc Data'!R58</f>
        <v>#DIV/0!</v>
      </c>
      <c r="O52" s="197" t="e">
        <f ca="1">'5 - 24 Hr Calc Data'!S58</f>
        <v>#DIV/0!</v>
      </c>
      <c r="P52" s="197" t="e">
        <f ca="1">'5 - 24 Hr Calc Data'!T58</f>
        <v>#DIV/0!</v>
      </c>
      <c r="Q52" s="199" t="e">
        <f t="shared" ca="1" si="0"/>
        <v>#DIV/0!</v>
      </c>
    </row>
    <row r="53" spans="1:17" ht="14" x14ac:dyDescent="0.15">
      <c r="A53" s="206" t="str">
        <f>'4 - 4 Hr Calc Data'!A59</f>
        <v/>
      </c>
      <c r="B53" s="207">
        <f>'3 - 24 Hr Raw Data'!P55</f>
        <v>0</v>
      </c>
      <c r="C53" s="335" t="str">
        <f>'5 - 24 Hr Calc Data'!B59</f>
        <v/>
      </c>
      <c r="D53" s="196" t="e">
        <f ca="1">'4 - 4 Hr Calc Data'!N59</f>
        <v>#DIV/0!</v>
      </c>
      <c r="E53" s="196" t="e">
        <f ca="1">'4 - 4 Hr Calc Data'!K59</f>
        <v>#DIV/0!</v>
      </c>
      <c r="F53" s="196" t="e">
        <f ca="1">'4 - 4 Hr Calc Data'!O59</f>
        <v>#DIV/0!</v>
      </c>
      <c r="G53" s="196" t="e">
        <f ca="1">'4 - 4 Hr Calc Data'!M59</f>
        <v>#DIV/0!</v>
      </c>
      <c r="H53" s="196"/>
      <c r="I53" s="197" t="e">
        <f ca="1">'5 - 24 Hr Calc Data'!N59</f>
        <v>#REF!</v>
      </c>
      <c r="J53" s="197" t="e">
        <f ca="1">'5 - 24 Hr Calc Data'!K59</f>
        <v>#DIV/0!</v>
      </c>
      <c r="K53" s="197" t="e">
        <f ca="1">'5 - 24 Hr Calc Data'!O59</f>
        <v>#REF!</v>
      </c>
      <c r="L53" s="197" t="e">
        <f ca="1">'5 - 24 Hr Calc Data'!M59</f>
        <v>#DIV/0!</v>
      </c>
      <c r="M53" s="198"/>
      <c r="N53" s="197" t="e">
        <f ca="1">'5 - 24 Hr Calc Data'!R59</f>
        <v>#DIV/0!</v>
      </c>
      <c r="O53" s="197" t="e">
        <f ca="1">'5 - 24 Hr Calc Data'!S59</f>
        <v>#DIV/0!</v>
      </c>
      <c r="P53" s="197" t="e">
        <f ca="1">'5 - 24 Hr Calc Data'!T59</f>
        <v>#DIV/0!</v>
      </c>
      <c r="Q53" s="199" t="e">
        <f t="shared" ca="1" si="0"/>
        <v>#DIV/0!</v>
      </c>
    </row>
    <row r="54" spans="1:17" ht="14" x14ac:dyDescent="0.15">
      <c r="A54" s="206" t="str">
        <f>'4 - 4 Hr Calc Data'!A60</f>
        <v/>
      </c>
      <c r="B54" s="207">
        <f>'3 - 24 Hr Raw Data'!P56</f>
        <v>0</v>
      </c>
      <c r="C54" s="335" t="str">
        <f>'5 - 24 Hr Calc Data'!B60</f>
        <v/>
      </c>
      <c r="D54" s="196" t="e">
        <f ca="1">'4 - 4 Hr Calc Data'!N60</f>
        <v>#DIV/0!</v>
      </c>
      <c r="E54" s="196" t="e">
        <f ca="1">'4 - 4 Hr Calc Data'!K60</f>
        <v>#DIV/0!</v>
      </c>
      <c r="F54" s="196" t="e">
        <f ca="1">'4 - 4 Hr Calc Data'!O60</f>
        <v>#DIV/0!</v>
      </c>
      <c r="G54" s="196" t="e">
        <f ca="1">'4 - 4 Hr Calc Data'!M60</f>
        <v>#DIV/0!</v>
      </c>
      <c r="H54" s="196"/>
      <c r="I54" s="197" t="e">
        <f ca="1">'5 - 24 Hr Calc Data'!N60</f>
        <v>#REF!</v>
      </c>
      <c r="J54" s="197" t="e">
        <f ca="1">'5 - 24 Hr Calc Data'!K60</f>
        <v>#DIV/0!</v>
      </c>
      <c r="K54" s="197" t="e">
        <f ca="1">'5 - 24 Hr Calc Data'!O60</f>
        <v>#REF!</v>
      </c>
      <c r="L54" s="197" t="e">
        <f ca="1">'5 - 24 Hr Calc Data'!M60</f>
        <v>#DIV/0!</v>
      </c>
      <c r="M54" s="198"/>
      <c r="N54" s="197" t="e">
        <f ca="1">'5 - 24 Hr Calc Data'!R60</f>
        <v>#DIV/0!</v>
      </c>
      <c r="O54" s="197" t="e">
        <f ca="1">'5 - 24 Hr Calc Data'!S60</f>
        <v>#DIV/0!</v>
      </c>
      <c r="P54" s="197" t="e">
        <f ca="1">'5 - 24 Hr Calc Data'!T60</f>
        <v>#DIV/0!</v>
      </c>
      <c r="Q54" s="199" t="e">
        <f t="shared" ca="1" si="0"/>
        <v>#DIV/0!</v>
      </c>
    </row>
    <row r="55" spans="1:17" ht="14" x14ac:dyDescent="0.15">
      <c r="A55" s="206" t="str">
        <f>'4 - 4 Hr Calc Data'!A61</f>
        <v/>
      </c>
      <c r="B55" s="207">
        <f>'3 - 24 Hr Raw Data'!P57</f>
        <v>0</v>
      </c>
      <c r="C55" s="335" t="str">
        <f>'5 - 24 Hr Calc Data'!B61</f>
        <v/>
      </c>
      <c r="D55" s="196" t="e">
        <f ca="1">'4 - 4 Hr Calc Data'!N61</f>
        <v>#DIV/0!</v>
      </c>
      <c r="E55" s="196" t="e">
        <f ca="1">'4 - 4 Hr Calc Data'!K61</f>
        <v>#DIV/0!</v>
      </c>
      <c r="F55" s="196" t="e">
        <f ca="1">'4 - 4 Hr Calc Data'!O61</f>
        <v>#DIV/0!</v>
      </c>
      <c r="G55" s="196" t="e">
        <f ca="1">'4 - 4 Hr Calc Data'!M61</f>
        <v>#DIV/0!</v>
      </c>
      <c r="H55" s="196"/>
      <c r="I55" s="197" t="e">
        <f ca="1">'5 - 24 Hr Calc Data'!N61</f>
        <v>#REF!</v>
      </c>
      <c r="J55" s="197" t="e">
        <f ca="1">'5 - 24 Hr Calc Data'!K61</f>
        <v>#DIV/0!</v>
      </c>
      <c r="K55" s="197" t="e">
        <f ca="1">'5 - 24 Hr Calc Data'!O61</f>
        <v>#REF!</v>
      </c>
      <c r="L55" s="197" t="e">
        <f ca="1">'5 - 24 Hr Calc Data'!M61</f>
        <v>#DIV/0!</v>
      </c>
      <c r="M55" s="198"/>
      <c r="N55" s="197" t="e">
        <f ca="1">'5 - 24 Hr Calc Data'!R61</f>
        <v>#DIV/0!</v>
      </c>
      <c r="O55" s="197" t="e">
        <f ca="1">'5 - 24 Hr Calc Data'!S61</f>
        <v>#DIV/0!</v>
      </c>
      <c r="P55" s="197" t="e">
        <f ca="1">'5 - 24 Hr Calc Data'!T61</f>
        <v>#DIV/0!</v>
      </c>
      <c r="Q55" s="199" t="e">
        <f t="shared" ca="1" si="0"/>
        <v>#DIV/0!</v>
      </c>
    </row>
    <row r="56" spans="1:17" ht="14" x14ac:dyDescent="0.15">
      <c r="A56" s="206" t="str">
        <f>'4 - 4 Hr Calc Data'!A62</f>
        <v/>
      </c>
      <c r="B56" s="207">
        <f>'3 - 24 Hr Raw Data'!P58</f>
        <v>0</v>
      </c>
      <c r="C56" s="335" t="str">
        <f>'5 - 24 Hr Calc Data'!B62</f>
        <v/>
      </c>
      <c r="D56" s="196" t="e">
        <f ca="1">'4 - 4 Hr Calc Data'!N62</f>
        <v>#DIV/0!</v>
      </c>
      <c r="E56" s="196" t="e">
        <f ca="1">'4 - 4 Hr Calc Data'!K62</f>
        <v>#DIV/0!</v>
      </c>
      <c r="F56" s="196" t="e">
        <f ca="1">'4 - 4 Hr Calc Data'!O62</f>
        <v>#DIV/0!</v>
      </c>
      <c r="G56" s="196" t="e">
        <f ca="1">'4 - 4 Hr Calc Data'!M62</f>
        <v>#DIV/0!</v>
      </c>
      <c r="H56" s="196"/>
      <c r="I56" s="197" t="e">
        <f ca="1">'5 - 24 Hr Calc Data'!N62</f>
        <v>#REF!</v>
      </c>
      <c r="J56" s="197" t="e">
        <f ca="1">'5 - 24 Hr Calc Data'!K62</f>
        <v>#DIV/0!</v>
      </c>
      <c r="K56" s="197" t="e">
        <f ca="1">'5 - 24 Hr Calc Data'!O62</f>
        <v>#REF!</v>
      </c>
      <c r="L56" s="197" t="e">
        <f ca="1">'5 - 24 Hr Calc Data'!M62</f>
        <v>#DIV/0!</v>
      </c>
      <c r="M56" s="198"/>
      <c r="N56" s="197" t="e">
        <f ca="1">'5 - 24 Hr Calc Data'!R62</f>
        <v>#DIV/0!</v>
      </c>
      <c r="O56" s="197" t="e">
        <f ca="1">'5 - 24 Hr Calc Data'!S62</f>
        <v>#DIV/0!</v>
      </c>
      <c r="P56" s="197" t="e">
        <f ca="1">'5 - 24 Hr Calc Data'!T62</f>
        <v>#DIV/0!</v>
      </c>
      <c r="Q56" s="199" t="e">
        <f t="shared" ca="1" si="0"/>
        <v>#DIV/0!</v>
      </c>
    </row>
    <row r="57" spans="1:17" ht="14" x14ac:dyDescent="0.15">
      <c r="A57" s="206" t="str">
        <f>'4 - 4 Hr Calc Data'!A63</f>
        <v/>
      </c>
      <c r="B57" s="207">
        <f>'3 - 24 Hr Raw Data'!P59</f>
        <v>0</v>
      </c>
      <c r="C57" s="335" t="str">
        <f>'5 - 24 Hr Calc Data'!B63</f>
        <v/>
      </c>
      <c r="D57" s="196" t="e">
        <f ca="1">'4 - 4 Hr Calc Data'!N63</f>
        <v>#DIV/0!</v>
      </c>
      <c r="E57" s="196" t="e">
        <f ca="1">'4 - 4 Hr Calc Data'!K63</f>
        <v>#DIV/0!</v>
      </c>
      <c r="F57" s="196" t="e">
        <f ca="1">'4 - 4 Hr Calc Data'!O63</f>
        <v>#DIV/0!</v>
      </c>
      <c r="G57" s="196" t="e">
        <f ca="1">'4 - 4 Hr Calc Data'!M63</f>
        <v>#DIV/0!</v>
      </c>
      <c r="H57" s="196"/>
      <c r="I57" s="197" t="e">
        <f ca="1">'5 - 24 Hr Calc Data'!N63</f>
        <v>#REF!</v>
      </c>
      <c r="J57" s="197" t="e">
        <f ca="1">'5 - 24 Hr Calc Data'!K63</f>
        <v>#DIV/0!</v>
      </c>
      <c r="K57" s="197" t="e">
        <f ca="1">'5 - 24 Hr Calc Data'!O63</f>
        <v>#REF!</v>
      </c>
      <c r="L57" s="197" t="e">
        <f ca="1">'5 - 24 Hr Calc Data'!M63</f>
        <v>#DIV/0!</v>
      </c>
      <c r="M57" s="198"/>
      <c r="N57" s="197" t="e">
        <f ca="1">'5 - 24 Hr Calc Data'!R63</f>
        <v>#DIV/0!</v>
      </c>
      <c r="O57" s="197" t="e">
        <f ca="1">'5 - 24 Hr Calc Data'!S63</f>
        <v>#DIV/0!</v>
      </c>
      <c r="P57" s="197" t="e">
        <f ca="1">'5 - 24 Hr Calc Data'!T63</f>
        <v>#DIV/0!</v>
      </c>
      <c r="Q57" s="199" t="e">
        <f t="shared" ca="1" si="0"/>
        <v>#DIV/0!</v>
      </c>
    </row>
    <row r="58" spans="1:17" ht="14" x14ac:dyDescent="0.15">
      <c r="A58" s="206" t="str">
        <f>'4 - 4 Hr Calc Data'!A64</f>
        <v/>
      </c>
      <c r="B58" s="207">
        <f>'3 - 24 Hr Raw Data'!P60</f>
        <v>0</v>
      </c>
      <c r="C58" s="335" t="str">
        <f>'5 - 24 Hr Calc Data'!B64</f>
        <v/>
      </c>
      <c r="D58" s="196" t="e">
        <f ca="1">'4 - 4 Hr Calc Data'!N64</f>
        <v>#DIV/0!</v>
      </c>
      <c r="E58" s="196" t="e">
        <f ca="1">'4 - 4 Hr Calc Data'!K64</f>
        <v>#DIV/0!</v>
      </c>
      <c r="F58" s="196" t="e">
        <f ca="1">'4 - 4 Hr Calc Data'!O64</f>
        <v>#DIV/0!</v>
      </c>
      <c r="G58" s="196" t="e">
        <f ca="1">'4 - 4 Hr Calc Data'!M64</f>
        <v>#DIV/0!</v>
      </c>
      <c r="H58" s="196"/>
      <c r="I58" s="197" t="e">
        <f ca="1">'5 - 24 Hr Calc Data'!N64</f>
        <v>#REF!</v>
      </c>
      <c r="J58" s="197" t="e">
        <f ca="1">'5 - 24 Hr Calc Data'!K64</f>
        <v>#DIV/0!</v>
      </c>
      <c r="K58" s="197" t="e">
        <f ca="1">'5 - 24 Hr Calc Data'!O64</f>
        <v>#REF!</v>
      </c>
      <c r="L58" s="197" t="e">
        <f ca="1">'5 - 24 Hr Calc Data'!M64</f>
        <v>#DIV/0!</v>
      </c>
      <c r="M58" s="198"/>
      <c r="N58" s="197" t="e">
        <f ca="1">'5 - 24 Hr Calc Data'!R64</f>
        <v>#DIV/0!</v>
      </c>
      <c r="O58" s="197" t="e">
        <f ca="1">'5 - 24 Hr Calc Data'!S64</f>
        <v>#DIV/0!</v>
      </c>
      <c r="P58" s="197" t="e">
        <f ca="1">'5 - 24 Hr Calc Data'!T64</f>
        <v>#DIV/0!</v>
      </c>
      <c r="Q58" s="199" t="e">
        <f t="shared" ca="1" si="0"/>
        <v>#DIV/0!</v>
      </c>
    </row>
    <row r="59" spans="1:17" ht="14" x14ac:dyDescent="0.15">
      <c r="A59" s="206" t="str">
        <f>'4 - 4 Hr Calc Data'!A65</f>
        <v/>
      </c>
      <c r="B59" s="207">
        <f>'3 - 24 Hr Raw Data'!P61</f>
        <v>0</v>
      </c>
      <c r="C59" s="335" t="str">
        <f>'5 - 24 Hr Calc Data'!B65</f>
        <v/>
      </c>
      <c r="D59" s="196" t="e">
        <f ca="1">'4 - 4 Hr Calc Data'!N65</f>
        <v>#DIV/0!</v>
      </c>
      <c r="E59" s="196" t="e">
        <f ca="1">'4 - 4 Hr Calc Data'!K65</f>
        <v>#DIV/0!</v>
      </c>
      <c r="F59" s="196" t="e">
        <f ca="1">'4 - 4 Hr Calc Data'!O65</f>
        <v>#DIV/0!</v>
      </c>
      <c r="G59" s="196" t="e">
        <f ca="1">'4 - 4 Hr Calc Data'!M65</f>
        <v>#DIV/0!</v>
      </c>
      <c r="H59" s="196"/>
      <c r="I59" s="197" t="e">
        <f ca="1">'5 - 24 Hr Calc Data'!N65</f>
        <v>#REF!</v>
      </c>
      <c r="J59" s="197" t="e">
        <f ca="1">'5 - 24 Hr Calc Data'!K65</f>
        <v>#DIV/0!</v>
      </c>
      <c r="K59" s="197" t="e">
        <f ca="1">'5 - 24 Hr Calc Data'!O65</f>
        <v>#REF!</v>
      </c>
      <c r="L59" s="197" t="e">
        <f ca="1">'5 - 24 Hr Calc Data'!M65</f>
        <v>#DIV/0!</v>
      </c>
      <c r="M59" s="198"/>
      <c r="N59" s="197" t="e">
        <f ca="1">'5 - 24 Hr Calc Data'!R65</f>
        <v>#DIV/0!</v>
      </c>
      <c r="O59" s="197" t="e">
        <f ca="1">'5 - 24 Hr Calc Data'!S65</f>
        <v>#DIV/0!</v>
      </c>
      <c r="P59" s="197" t="e">
        <f ca="1">'5 - 24 Hr Calc Data'!T65</f>
        <v>#DIV/0!</v>
      </c>
      <c r="Q59" s="199" t="e">
        <f t="shared" ca="1" si="0"/>
        <v>#DIV/0!</v>
      </c>
    </row>
    <row r="60" spans="1:17" ht="14" x14ac:dyDescent="0.15">
      <c r="A60" s="206" t="str">
        <f>'4 - 4 Hr Calc Data'!A66</f>
        <v/>
      </c>
      <c r="B60" s="207">
        <f>'3 - 24 Hr Raw Data'!P62</f>
        <v>0</v>
      </c>
      <c r="C60" s="335" t="str">
        <f>'5 - 24 Hr Calc Data'!B66</f>
        <v/>
      </c>
      <c r="D60" s="196" t="e">
        <f ca="1">'4 - 4 Hr Calc Data'!N66</f>
        <v>#DIV/0!</v>
      </c>
      <c r="E60" s="196" t="e">
        <f ca="1">'4 - 4 Hr Calc Data'!K66</f>
        <v>#DIV/0!</v>
      </c>
      <c r="F60" s="196" t="e">
        <f ca="1">'4 - 4 Hr Calc Data'!O66</f>
        <v>#DIV/0!</v>
      </c>
      <c r="G60" s="196" t="e">
        <f ca="1">'4 - 4 Hr Calc Data'!M66</f>
        <v>#DIV/0!</v>
      </c>
      <c r="H60" s="196"/>
      <c r="I60" s="197" t="e">
        <f ca="1">'5 - 24 Hr Calc Data'!N66</f>
        <v>#REF!</v>
      </c>
      <c r="J60" s="197" t="e">
        <f ca="1">'5 - 24 Hr Calc Data'!K66</f>
        <v>#DIV/0!</v>
      </c>
      <c r="K60" s="197" t="e">
        <f ca="1">'5 - 24 Hr Calc Data'!O66</f>
        <v>#REF!</v>
      </c>
      <c r="L60" s="197" t="e">
        <f ca="1">'5 - 24 Hr Calc Data'!M66</f>
        <v>#DIV/0!</v>
      </c>
      <c r="M60" s="198"/>
      <c r="N60" s="197" t="e">
        <f ca="1">'5 - 24 Hr Calc Data'!R66</f>
        <v>#DIV/0!</v>
      </c>
      <c r="O60" s="197" t="e">
        <f ca="1">'5 - 24 Hr Calc Data'!S66</f>
        <v>#DIV/0!</v>
      </c>
      <c r="P60" s="197" t="e">
        <f ca="1">'5 - 24 Hr Calc Data'!T66</f>
        <v>#DIV/0!</v>
      </c>
      <c r="Q60" s="199" t="e">
        <f t="shared" ca="1" si="0"/>
        <v>#DIV/0!</v>
      </c>
    </row>
    <row r="61" spans="1:17" ht="14" x14ac:dyDescent="0.15">
      <c r="A61" s="206" t="str">
        <f>'4 - 4 Hr Calc Data'!A67</f>
        <v/>
      </c>
      <c r="B61" s="207">
        <f>'3 - 24 Hr Raw Data'!P63</f>
        <v>0</v>
      </c>
      <c r="C61" s="335" t="str">
        <f>'5 - 24 Hr Calc Data'!B67</f>
        <v/>
      </c>
      <c r="D61" s="196" t="e">
        <f ca="1">'4 - 4 Hr Calc Data'!N67</f>
        <v>#DIV/0!</v>
      </c>
      <c r="E61" s="196" t="e">
        <f ca="1">'4 - 4 Hr Calc Data'!K67</f>
        <v>#DIV/0!</v>
      </c>
      <c r="F61" s="196" t="e">
        <f ca="1">'4 - 4 Hr Calc Data'!O67</f>
        <v>#DIV/0!</v>
      </c>
      <c r="G61" s="196" t="e">
        <f ca="1">'4 - 4 Hr Calc Data'!M67</f>
        <v>#DIV/0!</v>
      </c>
      <c r="H61" s="196"/>
      <c r="I61" s="197" t="e">
        <f ca="1">'5 - 24 Hr Calc Data'!N67</f>
        <v>#REF!</v>
      </c>
      <c r="J61" s="197" t="e">
        <f ca="1">'5 - 24 Hr Calc Data'!K67</f>
        <v>#DIV/0!</v>
      </c>
      <c r="K61" s="197" t="e">
        <f ca="1">'5 - 24 Hr Calc Data'!O67</f>
        <v>#REF!</v>
      </c>
      <c r="L61" s="197" t="e">
        <f ca="1">'5 - 24 Hr Calc Data'!M67</f>
        <v>#DIV/0!</v>
      </c>
      <c r="M61" s="198"/>
      <c r="N61" s="197" t="e">
        <f ca="1">'5 - 24 Hr Calc Data'!R67</f>
        <v>#DIV/0!</v>
      </c>
      <c r="O61" s="197" t="e">
        <f ca="1">'5 - 24 Hr Calc Data'!S67</f>
        <v>#DIV/0!</v>
      </c>
      <c r="P61" s="197" t="e">
        <f ca="1">'5 - 24 Hr Calc Data'!T67</f>
        <v>#DIV/0!</v>
      </c>
      <c r="Q61" s="199" t="e">
        <f t="shared" ca="1" si="0"/>
        <v>#DIV/0!</v>
      </c>
    </row>
    <row r="62" spans="1:17" ht="14" x14ac:dyDescent="0.15">
      <c r="A62" s="206" t="str">
        <f>'4 - 4 Hr Calc Data'!A68</f>
        <v/>
      </c>
      <c r="B62" s="207">
        <f>'3 - 24 Hr Raw Data'!P64</f>
        <v>0</v>
      </c>
      <c r="C62" s="335" t="str">
        <f>'5 - 24 Hr Calc Data'!B68</f>
        <v/>
      </c>
      <c r="D62" s="196" t="e">
        <f ca="1">'4 - 4 Hr Calc Data'!N68</f>
        <v>#DIV/0!</v>
      </c>
      <c r="E62" s="196" t="e">
        <f ca="1">'4 - 4 Hr Calc Data'!K68</f>
        <v>#DIV/0!</v>
      </c>
      <c r="F62" s="196" t="e">
        <f ca="1">'4 - 4 Hr Calc Data'!O68</f>
        <v>#DIV/0!</v>
      </c>
      <c r="G62" s="196" t="e">
        <f ca="1">'4 - 4 Hr Calc Data'!M68</f>
        <v>#DIV/0!</v>
      </c>
      <c r="H62" s="196"/>
      <c r="I62" s="197" t="e">
        <f ca="1">'5 - 24 Hr Calc Data'!N68</f>
        <v>#REF!</v>
      </c>
      <c r="J62" s="197" t="e">
        <f ca="1">'5 - 24 Hr Calc Data'!K68</f>
        <v>#DIV/0!</v>
      </c>
      <c r="K62" s="197" t="e">
        <f ca="1">'5 - 24 Hr Calc Data'!O68</f>
        <v>#REF!</v>
      </c>
      <c r="L62" s="197" t="e">
        <f ca="1">'5 - 24 Hr Calc Data'!M68</f>
        <v>#DIV/0!</v>
      </c>
      <c r="M62" s="198"/>
      <c r="N62" s="197" t="e">
        <f ca="1">'5 - 24 Hr Calc Data'!R68</f>
        <v>#DIV/0!</v>
      </c>
      <c r="O62" s="197" t="e">
        <f ca="1">'5 - 24 Hr Calc Data'!S68</f>
        <v>#DIV/0!</v>
      </c>
      <c r="P62" s="197" t="e">
        <f ca="1">'5 - 24 Hr Calc Data'!T68</f>
        <v>#DIV/0!</v>
      </c>
      <c r="Q62" s="199" t="e">
        <f t="shared" ca="1" si="0"/>
        <v>#DIV/0!</v>
      </c>
    </row>
    <row r="63" spans="1:17" ht="14" x14ac:dyDescent="0.15">
      <c r="A63" s="206" t="str">
        <f>'4 - 4 Hr Calc Data'!A69</f>
        <v/>
      </c>
      <c r="B63" s="207">
        <f>'3 - 24 Hr Raw Data'!P65</f>
        <v>0</v>
      </c>
      <c r="C63" s="335" t="str">
        <f>'5 - 24 Hr Calc Data'!B69</f>
        <v/>
      </c>
      <c r="D63" s="196" t="e">
        <f ca="1">'4 - 4 Hr Calc Data'!N69</f>
        <v>#DIV/0!</v>
      </c>
      <c r="E63" s="196" t="e">
        <f ca="1">'4 - 4 Hr Calc Data'!K69</f>
        <v>#DIV/0!</v>
      </c>
      <c r="F63" s="196" t="e">
        <f ca="1">'4 - 4 Hr Calc Data'!O69</f>
        <v>#DIV/0!</v>
      </c>
      <c r="G63" s="196" t="e">
        <f ca="1">'4 - 4 Hr Calc Data'!M69</f>
        <v>#DIV/0!</v>
      </c>
      <c r="H63" s="196"/>
      <c r="I63" s="197" t="e">
        <f ca="1">'5 - 24 Hr Calc Data'!N69</f>
        <v>#REF!</v>
      </c>
      <c r="J63" s="197" t="e">
        <f ca="1">'5 - 24 Hr Calc Data'!K69</f>
        <v>#DIV/0!</v>
      </c>
      <c r="K63" s="197" t="e">
        <f ca="1">'5 - 24 Hr Calc Data'!O69</f>
        <v>#REF!</v>
      </c>
      <c r="L63" s="197" t="e">
        <f ca="1">'5 - 24 Hr Calc Data'!M69</f>
        <v>#DIV/0!</v>
      </c>
      <c r="M63" s="198"/>
      <c r="N63" s="197" t="e">
        <f ca="1">'5 - 24 Hr Calc Data'!R69</f>
        <v>#DIV/0!</v>
      </c>
      <c r="O63" s="197" t="e">
        <f ca="1">'5 - 24 Hr Calc Data'!S69</f>
        <v>#DIV/0!</v>
      </c>
      <c r="P63" s="197" t="e">
        <f ca="1">'5 - 24 Hr Calc Data'!T69</f>
        <v>#DIV/0!</v>
      </c>
      <c r="Q63" s="199" t="e">
        <f t="shared" ca="1" si="0"/>
        <v>#DIV/0!</v>
      </c>
    </row>
    <row r="64" spans="1:17" ht="14" x14ac:dyDescent="0.15">
      <c r="A64" s="206" t="str">
        <f>'4 - 4 Hr Calc Data'!A70</f>
        <v/>
      </c>
      <c r="B64" s="207">
        <f>'3 - 24 Hr Raw Data'!P66</f>
        <v>0</v>
      </c>
      <c r="C64" s="335" t="str">
        <f>'5 - 24 Hr Calc Data'!B70</f>
        <v/>
      </c>
      <c r="D64" s="196" t="e">
        <f ca="1">'4 - 4 Hr Calc Data'!N70</f>
        <v>#DIV/0!</v>
      </c>
      <c r="E64" s="196" t="e">
        <f ca="1">'4 - 4 Hr Calc Data'!K70</f>
        <v>#DIV/0!</v>
      </c>
      <c r="F64" s="196" t="e">
        <f ca="1">'4 - 4 Hr Calc Data'!O70</f>
        <v>#DIV/0!</v>
      </c>
      <c r="G64" s="196" t="e">
        <f ca="1">'4 - 4 Hr Calc Data'!M70</f>
        <v>#DIV/0!</v>
      </c>
      <c r="H64" s="196"/>
      <c r="I64" s="197" t="e">
        <f ca="1">'5 - 24 Hr Calc Data'!N70</f>
        <v>#REF!</v>
      </c>
      <c r="J64" s="197" t="e">
        <f ca="1">'5 - 24 Hr Calc Data'!K70</f>
        <v>#DIV/0!</v>
      </c>
      <c r="K64" s="197" t="e">
        <f ca="1">'5 - 24 Hr Calc Data'!O70</f>
        <v>#REF!</v>
      </c>
      <c r="L64" s="197" t="e">
        <f ca="1">'5 - 24 Hr Calc Data'!M70</f>
        <v>#DIV/0!</v>
      </c>
      <c r="M64" s="198"/>
      <c r="N64" s="197" t="e">
        <f ca="1">'5 - 24 Hr Calc Data'!R70</f>
        <v>#DIV/0!</v>
      </c>
      <c r="O64" s="197" t="e">
        <f ca="1">'5 - 24 Hr Calc Data'!S70</f>
        <v>#DIV/0!</v>
      </c>
      <c r="P64" s="197" t="e">
        <f ca="1">'5 - 24 Hr Calc Data'!T70</f>
        <v>#DIV/0!</v>
      </c>
      <c r="Q64" s="199" t="e">
        <f t="shared" ca="1" si="0"/>
        <v>#DIV/0!</v>
      </c>
    </row>
    <row r="65" spans="1:17" ht="14" x14ac:dyDescent="0.15">
      <c r="A65" s="206" t="str">
        <f>'4 - 4 Hr Calc Data'!A71</f>
        <v/>
      </c>
      <c r="B65" s="207">
        <f>'3 - 24 Hr Raw Data'!P67</f>
        <v>0</v>
      </c>
      <c r="C65" s="335" t="str">
        <f>'5 - 24 Hr Calc Data'!B71</f>
        <v/>
      </c>
      <c r="D65" s="196" t="e">
        <f ca="1">'4 - 4 Hr Calc Data'!N71</f>
        <v>#DIV/0!</v>
      </c>
      <c r="E65" s="196" t="e">
        <f ca="1">'4 - 4 Hr Calc Data'!K71</f>
        <v>#DIV/0!</v>
      </c>
      <c r="F65" s="196" t="e">
        <f ca="1">'4 - 4 Hr Calc Data'!O71</f>
        <v>#DIV/0!</v>
      </c>
      <c r="G65" s="196" t="e">
        <f ca="1">'4 - 4 Hr Calc Data'!M71</f>
        <v>#DIV/0!</v>
      </c>
      <c r="H65" s="196"/>
      <c r="I65" s="197" t="e">
        <f ca="1">'5 - 24 Hr Calc Data'!N71</f>
        <v>#REF!</v>
      </c>
      <c r="J65" s="197" t="e">
        <f ca="1">'5 - 24 Hr Calc Data'!K71</f>
        <v>#DIV/0!</v>
      </c>
      <c r="K65" s="197" t="e">
        <f ca="1">'5 - 24 Hr Calc Data'!O71</f>
        <v>#REF!</v>
      </c>
      <c r="L65" s="197" t="e">
        <f ca="1">'5 - 24 Hr Calc Data'!M71</f>
        <v>#DIV/0!</v>
      </c>
      <c r="M65" s="198"/>
      <c r="N65" s="197" t="e">
        <f ca="1">'5 - 24 Hr Calc Data'!R71</f>
        <v>#DIV/0!</v>
      </c>
      <c r="O65" s="197" t="e">
        <f ca="1">'5 - 24 Hr Calc Data'!S71</f>
        <v>#DIV/0!</v>
      </c>
      <c r="P65" s="197" t="e">
        <f ca="1">'5 - 24 Hr Calc Data'!T71</f>
        <v>#DIV/0!</v>
      </c>
      <c r="Q65" s="199" t="e">
        <f t="shared" ca="1" si="0"/>
        <v>#DIV/0!</v>
      </c>
    </row>
    <row r="66" spans="1:17" ht="14" x14ac:dyDescent="0.15">
      <c r="A66" s="206" t="str">
        <f>'4 - 4 Hr Calc Data'!A72</f>
        <v/>
      </c>
      <c r="B66" s="207">
        <f>'3 - 24 Hr Raw Data'!P68</f>
        <v>0</v>
      </c>
      <c r="C66" s="335" t="str">
        <f>'5 - 24 Hr Calc Data'!B72</f>
        <v/>
      </c>
      <c r="D66" s="196" t="e">
        <f ca="1">'4 - 4 Hr Calc Data'!N72</f>
        <v>#DIV/0!</v>
      </c>
      <c r="E66" s="196" t="e">
        <f ca="1">'4 - 4 Hr Calc Data'!K72</f>
        <v>#DIV/0!</v>
      </c>
      <c r="F66" s="196" t="e">
        <f ca="1">'4 - 4 Hr Calc Data'!O72</f>
        <v>#DIV/0!</v>
      </c>
      <c r="G66" s="196" t="e">
        <f ca="1">'4 - 4 Hr Calc Data'!M72</f>
        <v>#DIV/0!</v>
      </c>
      <c r="H66" s="196"/>
      <c r="I66" s="197" t="e">
        <f ca="1">'5 - 24 Hr Calc Data'!N72</f>
        <v>#REF!</v>
      </c>
      <c r="J66" s="197" t="e">
        <f ca="1">'5 - 24 Hr Calc Data'!K72</f>
        <v>#DIV/0!</v>
      </c>
      <c r="K66" s="197" t="e">
        <f ca="1">'5 - 24 Hr Calc Data'!O72</f>
        <v>#REF!</v>
      </c>
      <c r="L66" s="197" t="e">
        <f ca="1">'5 - 24 Hr Calc Data'!M72</f>
        <v>#DIV/0!</v>
      </c>
      <c r="M66" s="198"/>
      <c r="N66" s="197" t="e">
        <f ca="1">'5 - 24 Hr Calc Data'!R72</f>
        <v>#DIV/0!</v>
      </c>
      <c r="O66" s="197" t="e">
        <f ca="1">'5 - 24 Hr Calc Data'!S72</f>
        <v>#DIV/0!</v>
      </c>
      <c r="P66" s="197" t="e">
        <f ca="1">'5 - 24 Hr Calc Data'!T72</f>
        <v>#DIV/0!</v>
      </c>
      <c r="Q66" s="199" t="e">
        <f t="shared" ca="1" si="0"/>
        <v>#DIV/0!</v>
      </c>
    </row>
    <row r="67" spans="1:17" ht="14" x14ac:dyDescent="0.15">
      <c r="A67" s="206" t="str">
        <f>'4 - 4 Hr Calc Data'!A73</f>
        <v/>
      </c>
      <c r="B67" s="207">
        <f>'3 - 24 Hr Raw Data'!P69</f>
        <v>0</v>
      </c>
      <c r="C67" s="335" t="str">
        <f>'5 - 24 Hr Calc Data'!B73</f>
        <v/>
      </c>
      <c r="D67" s="196" t="e">
        <f ca="1">'4 - 4 Hr Calc Data'!N73</f>
        <v>#DIV/0!</v>
      </c>
      <c r="E67" s="196" t="e">
        <f ca="1">'4 - 4 Hr Calc Data'!K73</f>
        <v>#DIV/0!</v>
      </c>
      <c r="F67" s="196" t="e">
        <f ca="1">'4 - 4 Hr Calc Data'!O73</f>
        <v>#DIV/0!</v>
      </c>
      <c r="G67" s="196" t="e">
        <f ca="1">'4 - 4 Hr Calc Data'!M73</f>
        <v>#DIV/0!</v>
      </c>
      <c r="H67" s="196"/>
      <c r="I67" s="197" t="e">
        <f ca="1">'5 - 24 Hr Calc Data'!N73</f>
        <v>#REF!</v>
      </c>
      <c r="J67" s="197" t="e">
        <f ca="1">'5 - 24 Hr Calc Data'!K73</f>
        <v>#DIV/0!</v>
      </c>
      <c r="K67" s="197" t="e">
        <f ca="1">'5 - 24 Hr Calc Data'!O73</f>
        <v>#REF!</v>
      </c>
      <c r="L67" s="197" t="e">
        <f ca="1">'5 - 24 Hr Calc Data'!M73</f>
        <v>#DIV/0!</v>
      </c>
      <c r="M67" s="198"/>
      <c r="N67" s="197" t="e">
        <f ca="1">'5 - 24 Hr Calc Data'!R73</f>
        <v>#DIV/0!</v>
      </c>
      <c r="O67" s="197" t="e">
        <f ca="1">'5 - 24 Hr Calc Data'!S73</f>
        <v>#DIV/0!</v>
      </c>
      <c r="P67" s="197" t="e">
        <f ca="1">'5 - 24 Hr Calc Data'!T73</f>
        <v>#DIV/0!</v>
      </c>
      <c r="Q67" s="199" t="e">
        <f t="shared" ca="1" si="0"/>
        <v>#DIV/0!</v>
      </c>
    </row>
    <row r="68" spans="1:17" ht="14" x14ac:dyDescent="0.15">
      <c r="A68" s="206" t="str">
        <f>'4 - 4 Hr Calc Data'!A74</f>
        <v/>
      </c>
      <c r="B68" s="207">
        <f>'3 - 24 Hr Raw Data'!P70</f>
        <v>0</v>
      </c>
      <c r="C68" s="335" t="str">
        <f>'5 - 24 Hr Calc Data'!B74</f>
        <v/>
      </c>
      <c r="D68" s="196" t="e">
        <f ca="1">'4 - 4 Hr Calc Data'!N74</f>
        <v>#DIV/0!</v>
      </c>
      <c r="E68" s="196" t="e">
        <f ca="1">'4 - 4 Hr Calc Data'!K74</f>
        <v>#DIV/0!</v>
      </c>
      <c r="F68" s="196" t="e">
        <f ca="1">'4 - 4 Hr Calc Data'!O74</f>
        <v>#DIV/0!</v>
      </c>
      <c r="G68" s="196" t="e">
        <f ca="1">'4 - 4 Hr Calc Data'!M74</f>
        <v>#DIV/0!</v>
      </c>
      <c r="H68" s="196"/>
      <c r="I68" s="197" t="e">
        <f ca="1">'5 - 24 Hr Calc Data'!N74</f>
        <v>#REF!</v>
      </c>
      <c r="J68" s="197" t="e">
        <f ca="1">'5 - 24 Hr Calc Data'!K74</f>
        <v>#DIV/0!</v>
      </c>
      <c r="K68" s="197" t="e">
        <f ca="1">'5 - 24 Hr Calc Data'!O74</f>
        <v>#REF!</v>
      </c>
      <c r="L68" s="197" t="e">
        <f ca="1">'5 - 24 Hr Calc Data'!M74</f>
        <v>#DIV/0!</v>
      </c>
      <c r="M68" s="198"/>
      <c r="N68" s="197" t="e">
        <f ca="1">'5 - 24 Hr Calc Data'!R74</f>
        <v>#DIV/0!</v>
      </c>
      <c r="O68" s="197" t="e">
        <f ca="1">'5 - 24 Hr Calc Data'!S74</f>
        <v>#DIV/0!</v>
      </c>
      <c r="P68" s="197" t="e">
        <f ca="1">'5 - 24 Hr Calc Data'!T74</f>
        <v>#DIV/0!</v>
      </c>
      <c r="Q68" s="199" t="e">
        <f t="shared" ca="1" si="0"/>
        <v>#DIV/0!</v>
      </c>
    </row>
    <row r="69" spans="1:17" ht="14" x14ac:dyDescent="0.15">
      <c r="A69" s="206" t="str">
        <f>'4 - 4 Hr Calc Data'!A75</f>
        <v/>
      </c>
      <c r="B69" s="207">
        <f>'3 - 24 Hr Raw Data'!P71</f>
        <v>0</v>
      </c>
      <c r="C69" s="335" t="str">
        <f>'5 - 24 Hr Calc Data'!B75</f>
        <v/>
      </c>
      <c r="D69" s="196" t="e">
        <f ca="1">'4 - 4 Hr Calc Data'!N75</f>
        <v>#DIV/0!</v>
      </c>
      <c r="E69" s="196" t="e">
        <f ca="1">'4 - 4 Hr Calc Data'!K75</f>
        <v>#DIV/0!</v>
      </c>
      <c r="F69" s="196" t="e">
        <f ca="1">'4 - 4 Hr Calc Data'!O75</f>
        <v>#DIV/0!</v>
      </c>
      <c r="G69" s="196" t="e">
        <f ca="1">'4 - 4 Hr Calc Data'!M75</f>
        <v>#DIV/0!</v>
      </c>
      <c r="H69" s="196"/>
      <c r="I69" s="197" t="e">
        <f ca="1">'5 - 24 Hr Calc Data'!N75</f>
        <v>#REF!</v>
      </c>
      <c r="J69" s="197" t="e">
        <f ca="1">'5 - 24 Hr Calc Data'!K75</f>
        <v>#DIV/0!</v>
      </c>
      <c r="K69" s="197" t="e">
        <f ca="1">'5 - 24 Hr Calc Data'!O75</f>
        <v>#REF!</v>
      </c>
      <c r="L69" s="197" t="e">
        <f ca="1">'5 - 24 Hr Calc Data'!M75</f>
        <v>#DIV/0!</v>
      </c>
      <c r="M69" s="198"/>
      <c r="N69" s="197" t="e">
        <f ca="1">'5 - 24 Hr Calc Data'!R75</f>
        <v>#DIV/0!</v>
      </c>
      <c r="O69" s="197" t="e">
        <f ca="1">'5 - 24 Hr Calc Data'!S75</f>
        <v>#DIV/0!</v>
      </c>
      <c r="P69" s="197" t="e">
        <f ca="1">'5 - 24 Hr Calc Data'!T75</f>
        <v>#DIV/0!</v>
      </c>
      <c r="Q69" s="199" t="e">
        <f t="shared" ca="1" si="0"/>
        <v>#DIV/0!</v>
      </c>
    </row>
    <row r="70" spans="1:17" ht="14" x14ac:dyDescent="0.15">
      <c r="A70" s="206" t="str">
        <f>'4 - 4 Hr Calc Data'!A76</f>
        <v/>
      </c>
      <c r="B70" s="207">
        <f>'3 - 24 Hr Raw Data'!P72</f>
        <v>0</v>
      </c>
      <c r="C70" s="335" t="str">
        <f>'5 - 24 Hr Calc Data'!B76</f>
        <v/>
      </c>
      <c r="D70" s="196" t="e">
        <f ca="1">'4 - 4 Hr Calc Data'!N76</f>
        <v>#DIV/0!</v>
      </c>
      <c r="E70" s="196" t="e">
        <f ca="1">'4 - 4 Hr Calc Data'!K76</f>
        <v>#DIV/0!</v>
      </c>
      <c r="F70" s="196" t="e">
        <f ca="1">'4 - 4 Hr Calc Data'!O76</f>
        <v>#DIV/0!</v>
      </c>
      <c r="G70" s="196" t="e">
        <f ca="1">'4 - 4 Hr Calc Data'!M76</f>
        <v>#DIV/0!</v>
      </c>
      <c r="H70" s="196"/>
      <c r="I70" s="197" t="e">
        <f ca="1">'5 - 24 Hr Calc Data'!N76</f>
        <v>#REF!</v>
      </c>
      <c r="J70" s="197" t="e">
        <f ca="1">'5 - 24 Hr Calc Data'!K76</f>
        <v>#DIV/0!</v>
      </c>
      <c r="K70" s="197" t="e">
        <f ca="1">'5 - 24 Hr Calc Data'!O76</f>
        <v>#REF!</v>
      </c>
      <c r="L70" s="197" t="e">
        <f ca="1">'5 - 24 Hr Calc Data'!M76</f>
        <v>#DIV/0!</v>
      </c>
      <c r="M70" s="198"/>
      <c r="N70" s="197" t="e">
        <f ca="1">'5 - 24 Hr Calc Data'!R76</f>
        <v>#DIV/0!</v>
      </c>
      <c r="O70" s="197" t="e">
        <f ca="1">'5 - 24 Hr Calc Data'!S76</f>
        <v>#DIV/0!</v>
      </c>
      <c r="P70" s="197" t="e">
        <f ca="1">'5 - 24 Hr Calc Data'!T76</f>
        <v>#DIV/0!</v>
      </c>
      <c r="Q70" s="199" t="e">
        <f t="shared" ca="1" si="0"/>
        <v>#DIV/0!</v>
      </c>
    </row>
    <row r="71" spans="1:17" ht="14" x14ac:dyDescent="0.15">
      <c r="A71" s="206" t="str">
        <f>'4 - 4 Hr Calc Data'!A77</f>
        <v/>
      </c>
      <c r="B71" s="207">
        <f>'3 - 24 Hr Raw Data'!P73</f>
        <v>0</v>
      </c>
      <c r="C71" s="335" t="str">
        <f>'5 - 24 Hr Calc Data'!B77</f>
        <v/>
      </c>
      <c r="D71" s="196" t="e">
        <f ca="1">'4 - 4 Hr Calc Data'!N77</f>
        <v>#DIV/0!</v>
      </c>
      <c r="E71" s="196" t="e">
        <f ca="1">'4 - 4 Hr Calc Data'!K77</f>
        <v>#DIV/0!</v>
      </c>
      <c r="F71" s="196" t="e">
        <f ca="1">'4 - 4 Hr Calc Data'!O77</f>
        <v>#DIV/0!</v>
      </c>
      <c r="G71" s="196" t="e">
        <f ca="1">'4 - 4 Hr Calc Data'!M77</f>
        <v>#DIV/0!</v>
      </c>
      <c r="H71" s="196"/>
      <c r="I71" s="197" t="e">
        <f ca="1">'5 - 24 Hr Calc Data'!N77</f>
        <v>#REF!</v>
      </c>
      <c r="J71" s="197" t="e">
        <f ca="1">'5 - 24 Hr Calc Data'!K77</f>
        <v>#DIV/0!</v>
      </c>
      <c r="K71" s="197" t="e">
        <f ca="1">'5 - 24 Hr Calc Data'!O77</f>
        <v>#REF!</v>
      </c>
      <c r="L71" s="197" t="e">
        <f ca="1">'5 - 24 Hr Calc Data'!M77</f>
        <v>#DIV/0!</v>
      </c>
      <c r="M71" s="198"/>
      <c r="N71" s="197" t="e">
        <f ca="1">'5 - 24 Hr Calc Data'!R77</f>
        <v>#DIV/0!</v>
      </c>
      <c r="O71" s="197" t="e">
        <f ca="1">'5 - 24 Hr Calc Data'!S77</f>
        <v>#DIV/0!</v>
      </c>
      <c r="P71" s="197" t="e">
        <f ca="1">'5 - 24 Hr Calc Data'!T77</f>
        <v>#DIV/0!</v>
      </c>
      <c r="Q71" s="199" t="e">
        <f t="shared" ref="Q71:Q101" ca="1" si="1">IF(N71="","",100-N71)</f>
        <v>#DIV/0!</v>
      </c>
    </row>
    <row r="72" spans="1:17" ht="14" x14ac:dyDescent="0.15">
      <c r="A72" s="206" t="str">
        <f>'4 - 4 Hr Calc Data'!A78</f>
        <v/>
      </c>
      <c r="B72" s="207">
        <f>'3 - 24 Hr Raw Data'!P74</f>
        <v>0</v>
      </c>
      <c r="C72" s="335" t="str">
        <f>'5 - 24 Hr Calc Data'!B78</f>
        <v/>
      </c>
      <c r="D72" s="196" t="e">
        <f ca="1">'4 - 4 Hr Calc Data'!N78</f>
        <v>#DIV/0!</v>
      </c>
      <c r="E72" s="196" t="e">
        <f ca="1">'4 - 4 Hr Calc Data'!K78</f>
        <v>#DIV/0!</v>
      </c>
      <c r="F72" s="196" t="e">
        <f ca="1">'4 - 4 Hr Calc Data'!O78</f>
        <v>#DIV/0!</v>
      </c>
      <c r="G72" s="196" t="e">
        <f ca="1">'4 - 4 Hr Calc Data'!M78</f>
        <v>#DIV/0!</v>
      </c>
      <c r="H72" s="196"/>
      <c r="I72" s="197" t="e">
        <f ca="1">'5 - 24 Hr Calc Data'!N78</f>
        <v>#REF!</v>
      </c>
      <c r="J72" s="197" t="e">
        <f ca="1">'5 - 24 Hr Calc Data'!K78</f>
        <v>#DIV/0!</v>
      </c>
      <c r="K72" s="197" t="e">
        <f ca="1">'5 - 24 Hr Calc Data'!O78</f>
        <v>#REF!</v>
      </c>
      <c r="L72" s="197" t="e">
        <f ca="1">'5 - 24 Hr Calc Data'!M78</f>
        <v>#DIV/0!</v>
      </c>
      <c r="M72" s="198"/>
      <c r="N72" s="197" t="e">
        <f ca="1">'5 - 24 Hr Calc Data'!R78</f>
        <v>#DIV/0!</v>
      </c>
      <c r="O72" s="197" t="e">
        <f ca="1">'5 - 24 Hr Calc Data'!S78</f>
        <v>#DIV/0!</v>
      </c>
      <c r="P72" s="197" t="e">
        <f ca="1">'5 - 24 Hr Calc Data'!T78</f>
        <v>#DIV/0!</v>
      </c>
      <c r="Q72" s="199" t="e">
        <f t="shared" ca="1" si="1"/>
        <v>#DIV/0!</v>
      </c>
    </row>
    <row r="73" spans="1:17" ht="14" x14ac:dyDescent="0.15">
      <c r="A73" s="206" t="str">
        <f>'4 - 4 Hr Calc Data'!A79</f>
        <v/>
      </c>
      <c r="B73" s="207">
        <f>'3 - 24 Hr Raw Data'!P75</f>
        <v>0</v>
      </c>
      <c r="C73" s="335" t="str">
        <f>'5 - 24 Hr Calc Data'!B79</f>
        <v/>
      </c>
      <c r="D73" s="196" t="e">
        <f ca="1">'4 - 4 Hr Calc Data'!N79</f>
        <v>#DIV/0!</v>
      </c>
      <c r="E73" s="196" t="e">
        <f ca="1">'4 - 4 Hr Calc Data'!K79</f>
        <v>#DIV/0!</v>
      </c>
      <c r="F73" s="196" t="e">
        <f ca="1">'4 - 4 Hr Calc Data'!O79</f>
        <v>#DIV/0!</v>
      </c>
      <c r="G73" s="196" t="e">
        <f ca="1">'4 - 4 Hr Calc Data'!M79</f>
        <v>#DIV/0!</v>
      </c>
      <c r="H73" s="196"/>
      <c r="I73" s="197" t="e">
        <f ca="1">'5 - 24 Hr Calc Data'!N79</f>
        <v>#REF!</v>
      </c>
      <c r="J73" s="197" t="e">
        <f ca="1">'5 - 24 Hr Calc Data'!K79</f>
        <v>#DIV/0!</v>
      </c>
      <c r="K73" s="197" t="e">
        <f ca="1">'5 - 24 Hr Calc Data'!O79</f>
        <v>#REF!</v>
      </c>
      <c r="L73" s="197" t="e">
        <f ca="1">'5 - 24 Hr Calc Data'!M79</f>
        <v>#DIV/0!</v>
      </c>
      <c r="M73" s="198"/>
      <c r="N73" s="197" t="e">
        <f ca="1">'5 - 24 Hr Calc Data'!R79</f>
        <v>#DIV/0!</v>
      </c>
      <c r="O73" s="197" t="e">
        <f ca="1">'5 - 24 Hr Calc Data'!S79</f>
        <v>#DIV/0!</v>
      </c>
      <c r="P73" s="197" t="e">
        <f ca="1">'5 - 24 Hr Calc Data'!T79</f>
        <v>#DIV/0!</v>
      </c>
      <c r="Q73" s="199" t="e">
        <f t="shared" ca="1" si="1"/>
        <v>#DIV/0!</v>
      </c>
    </row>
    <row r="74" spans="1:17" ht="14" x14ac:dyDescent="0.15">
      <c r="A74" s="206" t="str">
        <f>'4 - 4 Hr Calc Data'!A80</f>
        <v/>
      </c>
      <c r="B74" s="207">
        <f>'3 - 24 Hr Raw Data'!P76</f>
        <v>0</v>
      </c>
      <c r="C74" s="335" t="str">
        <f>'5 - 24 Hr Calc Data'!B80</f>
        <v/>
      </c>
      <c r="D74" s="196" t="e">
        <f ca="1">'4 - 4 Hr Calc Data'!N80</f>
        <v>#DIV/0!</v>
      </c>
      <c r="E74" s="196" t="e">
        <f ca="1">'4 - 4 Hr Calc Data'!K80</f>
        <v>#DIV/0!</v>
      </c>
      <c r="F74" s="196" t="e">
        <f ca="1">'4 - 4 Hr Calc Data'!O80</f>
        <v>#DIV/0!</v>
      </c>
      <c r="G74" s="196" t="e">
        <f ca="1">'4 - 4 Hr Calc Data'!M80</f>
        <v>#DIV/0!</v>
      </c>
      <c r="H74" s="196"/>
      <c r="I74" s="197" t="e">
        <f ca="1">'5 - 24 Hr Calc Data'!N80</f>
        <v>#REF!</v>
      </c>
      <c r="J74" s="197" t="e">
        <f ca="1">'5 - 24 Hr Calc Data'!K80</f>
        <v>#DIV/0!</v>
      </c>
      <c r="K74" s="197" t="e">
        <f ca="1">'5 - 24 Hr Calc Data'!O80</f>
        <v>#REF!</v>
      </c>
      <c r="L74" s="197" t="e">
        <f ca="1">'5 - 24 Hr Calc Data'!M80</f>
        <v>#DIV/0!</v>
      </c>
      <c r="M74" s="198"/>
      <c r="N74" s="197" t="e">
        <f ca="1">'5 - 24 Hr Calc Data'!R80</f>
        <v>#DIV/0!</v>
      </c>
      <c r="O74" s="197" t="e">
        <f ca="1">'5 - 24 Hr Calc Data'!S80</f>
        <v>#DIV/0!</v>
      </c>
      <c r="P74" s="197" t="e">
        <f ca="1">'5 - 24 Hr Calc Data'!T80</f>
        <v>#DIV/0!</v>
      </c>
      <c r="Q74" s="199" t="e">
        <f t="shared" ca="1" si="1"/>
        <v>#DIV/0!</v>
      </c>
    </row>
    <row r="75" spans="1:17" ht="14" x14ac:dyDescent="0.15">
      <c r="A75" s="206" t="str">
        <f>'4 - 4 Hr Calc Data'!A81</f>
        <v/>
      </c>
      <c r="B75" s="207">
        <f>'3 - 24 Hr Raw Data'!P77</f>
        <v>0</v>
      </c>
      <c r="C75" s="335" t="str">
        <f>'5 - 24 Hr Calc Data'!B81</f>
        <v/>
      </c>
      <c r="D75" s="196" t="e">
        <f ca="1">'4 - 4 Hr Calc Data'!N81</f>
        <v>#DIV/0!</v>
      </c>
      <c r="E75" s="196" t="e">
        <f ca="1">'4 - 4 Hr Calc Data'!K81</f>
        <v>#DIV/0!</v>
      </c>
      <c r="F75" s="196" t="e">
        <f ca="1">'4 - 4 Hr Calc Data'!O81</f>
        <v>#DIV/0!</v>
      </c>
      <c r="G75" s="196" t="e">
        <f ca="1">'4 - 4 Hr Calc Data'!M81</f>
        <v>#DIV/0!</v>
      </c>
      <c r="H75" s="196"/>
      <c r="I75" s="197" t="e">
        <f ca="1">'5 - 24 Hr Calc Data'!N81</f>
        <v>#REF!</v>
      </c>
      <c r="J75" s="197" t="e">
        <f ca="1">'5 - 24 Hr Calc Data'!K81</f>
        <v>#DIV/0!</v>
      </c>
      <c r="K75" s="197" t="e">
        <f ca="1">'5 - 24 Hr Calc Data'!O81</f>
        <v>#REF!</v>
      </c>
      <c r="L75" s="197" t="e">
        <f ca="1">'5 - 24 Hr Calc Data'!M81</f>
        <v>#DIV/0!</v>
      </c>
      <c r="M75" s="198"/>
      <c r="N75" s="197" t="e">
        <f ca="1">'5 - 24 Hr Calc Data'!R81</f>
        <v>#DIV/0!</v>
      </c>
      <c r="O75" s="197" t="e">
        <f ca="1">'5 - 24 Hr Calc Data'!S81</f>
        <v>#DIV/0!</v>
      </c>
      <c r="P75" s="197" t="e">
        <f ca="1">'5 - 24 Hr Calc Data'!T81</f>
        <v>#DIV/0!</v>
      </c>
      <c r="Q75" s="199" t="e">
        <f t="shared" ca="1" si="1"/>
        <v>#DIV/0!</v>
      </c>
    </row>
    <row r="76" spans="1:17" ht="14" x14ac:dyDescent="0.15">
      <c r="A76" s="206" t="str">
        <f>'4 - 4 Hr Calc Data'!A82</f>
        <v/>
      </c>
      <c r="B76" s="207">
        <f>'3 - 24 Hr Raw Data'!P78</f>
        <v>0</v>
      </c>
      <c r="C76" s="335" t="str">
        <f>'5 - 24 Hr Calc Data'!B82</f>
        <v/>
      </c>
      <c r="D76" s="196" t="e">
        <f ca="1">'4 - 4 Hr Calc Data'!N82</f>
        <v>#DIV/0!</v>
      </c>
      <c r="E76" s="196" t="e">
        <f ca="1">'4 - 4 Hr Calc Data'!K82</f>
        <v>#DIV/0!</v>
      </c>
      <c r="F76" s="196" t="e">
        <f ca="1">'4 - 4 Hr Calc Data'!O82</f>
        <v>#DIV/0!</v>
      </c>
      <c r="G76" s="196" t="e">
        <f ca="1">'4 - 4 Hr Calc Data'!M82</f>
        <v>#DIV/0!</v>
      </c>
      <c r="H76" s="196"/>
      <c r="I76" s="197" t="e">
        <f ca="1">'5 - 24 Hr Calc Data'!N82</f>
        <v>#REF!</v>
      </c>
      <c r="J76" s="197" t="e">
        <f ca="1">'5 - 24 Hr Calc Data'!K82</f>
        <v>#DIV/0!</v>
      </c>
      <c r="K76" s="197" t="e">
        <f ca="1">'5 - 24 Hr Calc Data'!O82</f>
        <v>#REF!</v>
      </c>
      <c r="L76" s="197" t="e">
        <f ca="1">'5 - 24 Hr Calc Data'!M82</f>
        <v>#DIV/0!</v>
      </c>
      <c r="M76" s="198"/>
      <c r="N76" s="197" t="e">
        <f ca="1">'5 - 24 Hr Calc Data'!R82</f>
        <v>#DIV/0!</v>
      </c>
      <c r="O76" s="197" t="e">
        <f ca="1">'5 - 24 Hr Calc Data'!S82</f>
        <v>#DIV/0!</v>
      </c>
      <c r="P76" s="197" t="e">
        <f ca="1">'5 - 24 Hr Calc Data'!T82</f>
        <v>#DIV/0!</v>
      </c>
      <c r="Q76" s="199" t="e">
        <f t="shared" ca="1" si="1"/>
        <v>#DIV/0!</v>
      </c>
    </row>
    <row r="77" spans="1:17" ht="14" x14ac:dyDescent="0.15">
      <c r="A77" s="206" t="str">
        <f>'4 - 4 Hr Calc Data'!A83</f>
        <v/>
      </c>
      <c r="B77" s="207">
        <f>'3 - 24 Hr Raw Data'!P79</f>
        <v>0</v>
      </c>
      <c r="C77" s="335" t="str">
        <f>'5 - 24 Hr Calc Data'!B83</f>
        <v/>
      </c>
      <c r="D77" s="196" t="e">
        <f ca="1">'4 - 4 Hr Calc Data'!N83</f>
        <v>#DIV/0!</v>
      </c>
      <c r="E77" s="196" t="e">
        <f ca="1">'4 - 4 Hr Calc Data'!K83</f>
        <v>#DIV/0!</v>
      </c>
      <c r="F77" s="196" t="e">
        <f ca="1">'4 - 4 Hr Calc Data'!O83</f>
        <v>#DIV/0!</v>
      </c>
      <c r="G77" s="196" t="e">
        <f ca="1">'4 - 4 Hr Calc Data'!M83</f>
        <v>#DIV/0!</v>
      </c>
      <c r="H77" s="196"/>
      <c r="I77" s="197" t="e">
        <f ca="1">'5 - 24 Hr Calc Data'!N83</f>
        <v>#REF!</v>
      </c>
      <c r="J77" s="197" t="e">
        <f ca="1">'5 - 24 Hr Calc Data'!K83</f>
        <v>#DIV/0!</v>
      </c>
      <c r="K77" s="197" t="e">
        <f ca="1">'5 - 24 Hr Calc Data'!O83</f>
        <v>#REF!</v>
      </c>
      <c r="L77" s="197" t="e">
        <f ca="1">'5 - 24 Hr Calc Data'!M83</f>
        <v>#DIV/0!</v>
      </c>
      <c r="M77" s="198"/>
      <c r="N77" s="197" t="e">
        <f ca="1">'5 - 24 Hr Calc Data'!R83</f>
        <v>#DIV/0!</v>
      </c>
      <c r="O77" s="197" t="e">
        <f ca="1">'5 - 24 Hr Calc Data'!S83</f>
        <v>#DIV/0!</v>
      </c>
      <c r="P77" s="197" t="e">
        <f ca="1">'5 - 24 Hr Calc Data'!T83</f>
        <v>#DIV/0!</v>
      </c>
      <c r="Q77" s="199" t="e">
        <f t="shared" ca="1" si="1"/>
        <v>#DIV/0!</v>
      </c>
    </row>
    <row r="78" spans="1:17" ht="14" x14ac:dyDescent="0.15">
      <c r="A78" s="206" t="str">
        <f>'4 - 4 Hr Calc Data'!A84</f>
        <v/>
      </c>
      <c r="B78" s="207">
        <f>'3 - 24 Hr Raw Data'!P80</f>
        <v>0</v>
      </c>
      <c r="C78" s="335" t="str">
        <f>'5 - 24 Hr Calc Data'!B84</f>
        <v/>
      </c>
      <c r="D78" s="196" t="e">
        <f ca="1">'4 - 4 Hr Calc Data'!N84</f>
        <v>#DIV/0!</v>
      </c>
      <c r="E78" s="196" t="e">
        <f ca="1">'4 - 4 Hr Calc Data'!K84</f>
        <v>#DIV/0!</v>
      </c>
      <c r="F78" s="196" t="e">
        <f ca="1">'4 - 4 Hr Calc Data'!O84</f>
        <v>#DIV/0!</v>
      </c>
      <c r="G78" s="196" t="e">
        <f ca="1">'4 - 4 Hr Calc Data'!M84</f>
        <v>#DIV/0!</v>
      </c>
      <c r="H78" s="196"/>
      <c r="I78" s="197" t="e">
        <f ca="1">'5 - 24 Hr Calc Data'!N84</f>
        <v>#REF!</v>
      </c>
      <c r="J78" s="197" t="e">
        <f ca="1">'5 - 24 Hr Calc Data'!K84</f>
        <v>#DIV/0!</v>
      </c>
      <c r="K78" s="197" t="e">
        <f ca="1">'5 - 24 Hr Calc Data'!O84</f>
        <v>#REF!</v>
      </c>
      <c r="L78" s="197" t="e">
        <f ca="1">'5 - 24 Hr Calc Data'!M84</f>
        <v>#DIV/0!</v>
      </c>
      <c r="M78" s="198"/>
      <c r="N78" s="197" t="e">
        <f ca="1">'5 - 24 Hr Calc Data'!R84</f>
        <v>#DIV/0!</v>
      </c>
      <c r="O78" s="197" t="e">
        <f ca="1">'5 - 24 Hr Calc Data'!S84</f>
        <v>#DIV/0!</v>
      </c>
      <c r="P78" s="197" t="e">
        <f ca="1">'5 - 24 Hr Calc Data'!T84</f>
        <v>#DIV/0!</v>
      </c>
      <c r="Q78" s="199" t="e">
        <f t="shared" ca="1" si="1"/>
        <v>#DIV/0!</v>
      </c>
    </row>
    <row r="79" spans="1:17" ht="14" x14ac:dyDescent="0.15">
      <c r="A79" s="206" t="str">
        <f>'4 - 4 Hr Calc Data'!A85</f>
        <v/>
      </c>
      <c r="B79" s="207">
        <f>'3 - 24 Hr Raw Data'!P81</f>
        <v>0</v>
      </c>
      <c r="C79" s="335" t="str">
        <f>'5 - 24 Hr Calc Data'!B85</f>
        <v/>
      </c>
      <c r="D79" s="196" t="e">
        <f ca="1">'4 - 4 Hr Calc Data'!N85</f>
        <v>#DIV/0!</v>
      </c>
      <c r="E79" s="196" t="e">
        <f ca="1">'4 - 4 Hr Calc Data'!K85</f>
        <v>#DIV/0!</v>
      </c>
      <c r="F79" s="196" t="e">
        <f ca="1">'4 - 4 Hr Calc Data'!O85</f>
        <v>#DIV/0!</v>
      </c>
      <c r="G79" s="196" t="e">
        <f ca="1">'4 - 4 Hr Calc Data'!M85</f>
        <v>#DIV/0!</v>
      </c>
      <c r="H79" s="196"/>
      <c r="I79" s="197" t="e">
        <f ca="1">'5 - 24 Hr Calc Data'!N85</f>
        <v>#REF!</v>
      </c>
      <c r="J79" s="197" t="e">
        <f ca="1">'5 - 24 Hr Calc Data'!K85</f>
        <v>#DIV/0!</v>
      </c>
      <c r="K79" s="197" t="e">
        <f ca="1">'5 - 24 Hr Calc Data'!O85</f>
        <v>#REF!</v>
      </c>
      <c r="L79" s="197" t="e">
        <f ca="1">'5 - 24 Hr Calc Data'!M85</f>
        <v>#DIV/0!</v>
      </c>
      <c r="M79" s="198"/>
      <c r="N79" s="197" t="e">
        <f ca="1">'5 - 24 Hr Calc Data'!R85</f>
        <v>#DIV/0!</v>
      </c>
      <c r="O79" s="197" t="e">
        <f ca="1">'5 - 24 Hr Calc Data'!S85</f>
        <v>#DIV/0!</v>
      </c>
      <c r="P79" s="197" t="e">
        <f ca="1">'5 - 24 Hr Calc Data'!T85</f>
        <v>#DIV/0!</v>
      </c>
      <c r="Q79" s="199" t="e">
        <f t="shared" ca="1" si="1"/>
        <v>#DIV/0!</v>
      </c>
    </row>
    <row r="80" spans="1:17" ht="14" x14ac:dyDescent="0.15">
      <c r="A80" s="206" t="str">
        <f>'4 - 4 Hr Calc Data'!A86</f>
        <v/>
      </c>
      <c r="B80" s="207">
        <f>'3 - 24 Hr Raw Data'!P82</f>
        <v>0</v>
      </c>
      <c r="C80" s="335" t="str">
        <f>'5 - 24 Hr Calc Data'!B86</f>
        <v/>
      </c>
      <c r="D80" s="196" t="e">
        <f ca="1">'4 - 4 Hr Calc Data'!N86</f>
        <v>#DIV/0!</v>
      </c>
      <c r="E80" s="196" t="e">
        <f ca="1">'4 - 4 Hr Calc Data'!K86</f>
        <v>#DIV/0!</v>
      </c>
      <c r="F80" s="196" t="e">
        <f ca="1">'4 - 4 Hr Calc Data'!O86</f>
        <v>#DIV/0!</v>
      </c>
      <c r="G80" s="196" t="e">
        <f ca="1">'4 - 4 Hr Calc Data'!M86</f>
        <v>#DIV/0!</v>
      </c>
      <c r="H80" s="196"/>
      <c r="I80" s="197" t="e">
        <f ca="1">'5 - 24 Hr Calc Data'!N86</f>
        <v>#REF!</v>
      </c>
      <c r="J80" s="197" t="e">
        <f ca="1">'5 - 24 Hr Calc Data'!K86</f>
        <v>#DIV/0!</v>
      </c>
      <c r="K80" s="197" t="e">
        <f ca="1">'5 - 24 Hr Calc Data'!O86</f>
        <v>#REF!</v>
      </c>
      <c r="L80" s="197" t="e">
        <f ca="1">'5 - 24 Hr Calc Data'!M86</f>
        <v>#DIV/0!</v>
      </c>
      <c r="M80" s="198"/>
      <c r="N80" s="197" t="e">
        <f ca="1">'5 - 24 Hr Calc Data'!R86</f>
        <v>#DIV/0!</v>
      </c>
      <c r="O80" s="197" t="e">
        <f ca="1">'5 - 24 Hr Calc Data'!S86</f>
        <v>#DIV/0!</v>
      </c>
      <c r="P80" s="197" t="e">
        <f ca="1">'5 - 24 Hr Calc Data'!T86</f>
        <v>#DIV/0!</v>
      </c>
      <c r="Q80" s="199" t="e">
        <f t="shared" ca="1" si="1"/>
        <v>#DIV/0!</v>
      </c>
    </row>
    <row r="81" spans="1:17" ht="14" x14ac:dyDescent="0.15">
      <c r="A81" s="206" t="str">
        <f>'4 - 4 Hr Calc Data'!A87</f>
        <v/>
      </c>
      <c r="B81" s="207">
        <f>'3 - 24 Hr Raw Data'!P83</f>
        <v>0</v>
      </c>
      <c r="C81" s="335" t="str">
        <f>'5 - 24 Hr Calc Data'!B87</f>
        <v/>
      </c>
      <c r="D81" s="196" t="e">
        <f ca="1">'4 - 4 Hr Calc Data'!N87</f>
        <v>#DIV/0!</v>
      </c>
      <c r="E81" s="196" t="e">
        <f ca="1">'4 - 4 Hr Calc Data'!K87</f>
        <v>#DIV/0!</v>
      </c>
      <c r="F81" s="196" t="e">
        <f ca="1">'4 - 4 Hr Calc Data'!O87</f>
        <v>#DIV/0!</v>
      </c>
      <c r="G81" s="196" t="e">
        <f ca="1">'4 - 4 Hr Calc Data'!M87</f>
        <v>#DIV/0!</v>
      </c>
      <c r="H81" s="196"/>
      <c r="I81" s="197" t="e">
        <f ca="1">'5 - 24 Hr Calc Data'!N87</f>
        <v>#REF!</v>
      </c>
      <c r="J81" s="197" t="e">
        <f ca="1">'5 - 24 Hr Calc Data'!K87</f>
        <v>#DIV/0!</v>
      </c>
      <c r="K81" s="197" t="e">
        <f ca="1">'5 - 24 Hr Calc Data'!O87</f>
        <v>#REF!</v>
      </c>
      <c r="L81" s="197" t="e">
        <f ca="1">'5 - 24 Hr Calc Data'!M87</f>
        <v>#DIV/0!</v>
      </c>
      <c r="M81" s="198"/>
      <c r="N81" s="197" t="e">
        <f ca="1">'5 - 24 Hr Calc Data'!R87</f>
        <v>#DIV/0!</v>
      </c>
      <c r="O81" s="197" t="e">
        <f ca="1">'5 - 24 Hr Calc Data'!S87</f>
        <v>#DIV/0!</v>
      </c>
      <c r="P81" s="197" t="e">
        <f ca="1">'5 - 24 Hr Calc Data'!T87</f>
        <v>#DIV/0!</v>
      </c>
      <c r="Q81" s="199" t="e">
        <f t="shared" ca="1" si="1"/>
        <v>#DIV/0!</v>
      </c>
    </row>
    <row r="82" spans="1:17" ht="14" x14ac:dyDescent="0.15">
      <c r="A82" s="206" t="str">
        <f>'4 - 4 Hr Calc Data'!A88</f>
        <v/>
      </c>
      <c r="B82" s="207">
        <f>'3 - 24 Hr Raw Data'!P84</f>
        <v>0</v>
      </c>
      <c r="C82" s="335" t="str">
        <f>'5 - 24 Hr Calc Data'!B88</f>
        <v/>
      </c>
      <c r="D82" s="196" t="e">
        <f ca="1">'4 - 4 Hr Calc Data'!N88</f>
        <v>#DIV/0!</v>
      </c>
      <c r="E82" s="196" t="e">
        <f ca="1">'4 - 4 Hr Calc Data'!K88</f>
        <v>#DIV/0!</v>
      </c>
      <c r="F82" s="196" t="e">
        <f ca="1">'4 - 4 Hr Calc Data'!O88</f>
        <v>#DIV/0!</v>
      </c>
      <c r="G82" s="196" t="e">
        <f ca="1">'4 - 4 Hr Calc Data'!M88</f>
        <v>#DIV/0!</v>
      </c>
      <c r="H82" s="196"/>
      <c r="I82" s="197" t="e">
        <f ca="1">'5 - 24 Hr Calc Data'!N88</f>
        <v>#REF!</v>
      </c>
      <c r="J82" s="197" t="e">
        <f ca="1">'5 - 24 Hr Calc Data'!K88</f>
        <v>#DIV/0!</v>
      </c>
      <c r="K82" s="197" t="e">
        <f ca="1">'5 - 24 Hr Calc Data'!O88</f>
        <v>#REF!</v>
      </c>
      <c r="L82" s="197" t="e">
        <f ca="1">'5 - 24 Hr Calc Data'!M88</f>
        <v>#DIV/0!</v>
      </c>
      <c r="M82" s="198"/>
      <c r="N82" s="197" t="e">
        <f ca="1">'5 - 24 Hr Calc Data'!R88</f>
        <v>#DIV/0!</v>
      </c>
      <c r="O82" s="197" t="e">
        <f ca="1">'5 - 24 Hr Calc Data'!S88</f>
        <v>#DIV/0!</v>
      </c>
      <c r="P82" s="197" t="e">
        <f ca="1">'5 - 24 Hr Calc Data'!T88</f>
        <v>#DIV/0!</v>
      </c>
      <c r="Q82" s="199" t="e">
        <f t="shared" ca="1" si="1"/>
        <v>#DIV/0!</v>
      </c>
    </row>
    <row r="83" spans="1:17" ht="14" x14ac:dyDescent="0.15">
      <c r="A83" s="206" t="str">
        <f>'4 - 4 Hr Calc Data'!A89</f>
        <v/>
      </c>
      <c r="B83" s="207">
        <f>'3 - 24 Hr Raw Data'!P85</f>
        <v>0</v>
      </c>
      <c r="C83" s="335" t="str">
        <f>'5 - 24 Hr Calc Data'!B89</f>
        <v/>
      </c>
      <c r="D83" s="196" t="e">
        <f ca="1">'4 - 4 Hr Calc Data'!N89</f>
        <v>#DIV/0!</v>
      </c>
      <c r="E83" s="196" t="e">
        <f ca="1">'4 - 4 Hr Calc Data'!K89</f>
        <v>#DIV/0!</v>
      </c>
      <c r="F83" s="196" t="e">
        <f ca="1">'4 - 4 Hr Calc Data'!O89</f>
        <v>#DIV/0!</v>
      </c>
      <c r="G83" s="196" t="e">
        <f ca="1">'4 - 4 Hr Calc Data'!M89</f>
        <v>#DIV/0!</v>
      </c>
      <c r="H83" s="196"/>
      <c r="I83" s="197" t="e">
        <f ca="1">'5 - 24 Hr Calc Data'!N89</f>
        <v>#REF!</v>
      </c>
      <c r="J83" s="197" t="e">
        <f ca="1">'5 - 24 Hr Calc Data'!K89</f>
        <v>#DIV/0!</v>
      </c>
      <c r="K83" s="197" t="e">
        <f ca="1">'5 - 24 Hr Calc Data'!O89</f>
        <v>#REF!</v>
      </c>
      <c r="L83" s="197" t="e">
        <f ca="1">'5 - 24 Hr Calc Data'!M89</f>
        <v>#DIV/0!</v>
      </c>
      <c r="M83" s="198"/>
      <c r="N83" s="197" t="e">
        <f ca="1">'5 - 24 Hr Calc Data'!R89</f>
        <v>#DIV/0!</v>
      </c>
      <c r="O83" s="197" t="e">
        <f ca="1">'5 - 24 Hr Calc Data'!S89</f>
        <v>#DIV/0!</v>
      </c>
      <c r="P83" s="197" t="e">
        <f ca="1">'5 - 24 Hr Calc Data'!T89</f>
        <v>#DIV/0!</v>
      </c>
      <c r="Q83" s="199" t="e">
        <f t="shared" ca="1" si="1"/>
        <v>#DIV/0!</v>
      </c>
    </row>
    <row r="84" spans="1:17" ht="14" x14ac:dyDescent="0.15">
      <c r="A84" s="206" t="str">
        <f>'4 - 4 Hr Calc Data'!A90</f>
        <v/>
      </c>
      <c r="B84" s="207">
        <f>'3 - 24 Hr Raw Data'!P86</f>
        <v>0</v>
      </c>
      <c r="C84" s="335" t="str">
        <f>'5 - 24 Hr Calc Data'!B90</f>
        <v/>
      </c>
      <c r="D84" s="196" t="e">
        <f ca="1">'4 - 4 Hr Calc Data'!N90</f>
        <v>#DIV/0!</v>
      </c>
      <c r="E84" s="196" t="e">
        <f ca="1">'4 - 4 Hr Calc Data'!K90</f>
        <v>#DIV/0!</v>
      </c>
      <c r="F84" s="196" t="e">
        <f ca="1">'4 - 4 Hr Calc Data'!O90</f>
        <v>#DIV/0!</v>
      </c>
      <c r="G84" s="196" t="e">
        <f ca="1">'4 - 4 Hr Calc Data'!M90</f>
        <v>#DIV/0!</v>
      </c>
      <c r="H84" s="196"/>
      <c r="I84" s="197" t="e">
        <f ca="1">'5 - 24 Hr Calc Data'!N90</f>
        <v>#REF!</v>
      </c>
      <c r="J84" s="197" t="e">
        <f ca="1">'5 - 24 Hr Calc Data'!K90</f>
        <v>#DIV/0!</v>
      </c>
      <c r="K84" s="197" t="e">
        <f ca="1">'5 - 24 Hr Calc Data'!O90</f>
        <v>#REF!</v>
      </c>
      <c r="L84" s="197" t="e">
        <f ca="1">'5 - 24 Hr Calc Data'!M90</f>
        <v>#DIV/0!</v>
      </c>
      <c r="M84" s="198"/>
      <c r="N84" s="197" t="e">
        <f ca="1">'5 - 24 Hr Calc Data'!R90</f>
        <v>#DIV/0!</v>
      </c>
      <c r="O84" s="197" t="e">
        <f ca="1">'5 - 24 Hr Calc Data'!S90</f>
        <v>#DIV/0!</v>
      </c>
      <c r="P84" s="197" t="e">
        <f ca="1">'5 - 24 Hr Calc Data'!T90</f>
        <v>#DIV/0!</v>
      </c>
      <c r="Q84" s="199" t="e">
        <f t="shared" ca="1" si="1"/>
        <v>#DIV/0!</v>
      </c>
    </row>
    <row r="85" spans="1:17" ht="14" x14ac:dyDescent="0.15">
      <c r="A85" s="206" t="str">
        <f>'4 - 4 Hr Calc Data'!A91</f>
        <v/>
      </c>
      <c r="B85" s="207">
        <f>'3 - 24 Hr Raw Data'!P87</f>
        <v>0</v>
      </c>
      <c r="C85" s="335" t="str">
        <f>'5 - 24 Hr Calc Data'!B91</f>
        <v/>
      </c>
      <c r="D85" s="196" t="e">
        <f ca="1">'4 - 4 Hr Calc Data'!N91</f>
        <v>#DIV/0!</v>
      </c>
      <c r="E85" s="196" t="e">
        <f ca="1">'4 - 4 Hr Calc Data'!K91</f>
        <v>#DIV/0!</v>
      </c>
      <c r="F85" s="196" t="e">
        <f ca="1">'4 - 4 Hr Calc Data'!O91</f>
        <v>#DIV/0!</v>
      </c>
      <c r="G85" s="196" t="e">
        <f ca="1">'4 - 4 Hr Calc Data'!M91</f>
        <v>#DIV/0!</v>
      </c>
      <c r="H85" s="196"/>
      <c r="I85" s="197" t="e">
        <f ca="1">'5 - 24 Hr Calc Data'!N91</f>
        <v>#REF!</v>
      </c>
      <c r="J85" s="197" t="e">
        <f ca="1">'5 - 24 Hr Calc Data'!K91</f>
        <v>#DIV/0!</v>
      </c>
      <c r="K85" s="197" t="e">
        <f ca="1">'5 - 24 Hr Calc Data'!O91</f>
        <v>#REF!</v>
      </c>
      <c r="L85" s="197" t="e">
        <f ca="1">'5 - 24 Hr Calc Data'!M91</f>
        <v>#DIV/0!</v>
      </c>
      <c r="M85" s="198"/>
      <c r="N85" s="197" t="e">
        <f ca="1">'5 - 24 Hr Calc Data'!R91</f>
        <v>#DIV/0!</v>
      </c>
      <c r="O85" s="197" t="e">
        <f ca="1">'5 - 24 Hr Calc Data'!S91</f>
        <v>#DIV/0!</v>
      </c>
      <c r="P85" s="197" t="e">
        <f ca="1">'5 - 24 Hr Calc Data'!T91</f>
        <v>#DIV/0!</v>
      </c>
      <c r="Q85" s="199" t="e">
        <f t="shared" ca="1" si="1"/>
        <v>#DIV/0!</v>
      </c>
    </row>
    <row r="86" spans="1:17" ht="14" x14ac:dyDescent="0.15">
      <c r="A86" s="206" t="str">
        <f>'4 - 4 Hr Calc Data'!A92</f>
        <v/>
      </c>
      <c r="B86" s="207">
        <f>'3 - 24 Hr Raw Data'!P88</f>
        <v>0</v>
      </c>
      <c r="C86" s="335" t="str">
        <f>'5 - 24 Hr Calc Data'!B92</f>
        <v/>
      </c>
      <c r="D86" s="196" t="e">
        <f ca="1">'4 - 4 Hr Calc Data'!N92</f>
        <v>#DIV/0!</v>
      </c>
      <c r="E86" s="196" t="e">
        <f ca="1">'4 - 4 Hr Calc Data'!K92</f>
        <v>#DIV/0!</v>
      </c>
      <c r="F86" s="196" t="e">
        <f ca="1">'4 - 4 Hr Calc Data'!O92</f>
        <v>#DIV/0!</v>
      </c>
      <c r="G86" s="196" t="e">
        <f ca="1">'4 - 4 Hr Calc Data'!M92</f>
        <v>#DIV/0!</v>
      </c>
      <c r="H86" s="196"/>
      <c r="I86" s="197" t="e">
        <f ca="1">'5 - 24 Hr Calc Data'!N92</f>
        <v>#REF!</v>
      </c>
      <c r="J86" s="197" t="e">
        <f ca="1">'5 - 24 Hr Calc Data'!K92</f>
        <v>#DIV/0!</v>
      </c>
      <c r="K86" s="197" t="e">
        <f ca="1">'5 - 24 Hr Calc Data'!O92</f>
        <v>#REF!</v>
      </c>
      <c r="L86" s="197" t="e">
        <f ca="1">'5 - 24 Hr Calc Data'!M92</f>
        <v>#DIV/0!</v>
      </c>
      <c r="M86" s="198"/>
      <c r="N86" s="197" t="e">
        <f ca="1">'5 - 24 Hr Calc Data'!R92</f>
        <v>#DIV/0!</v>
      </c>
      <c r="O86" s="197" t="e">
        <f ca="1">'5 - 24 Hr Calc Data'!S92</f>
        <v>#DIV/0!</v>
      </c>
      <c r="P86" s="197" t="e">
        <f ca="1">'5 - 24 Hr Calc Data'!T92</f>
        <v>#DIV/0!</v>
      </c>
      <c r="Q86" s="199" t="e">
        <f t="shared" ca="1" si="1"/>
        <v>#DIV/0!</v>
      </c>
    </row>
    <row r="87" spans="1:17" ht="14" x14ac:dyDescent="0.15">
      <c r="A87" s="206" t="str">
        <f>'4 - 4 Hr Calc Data'!A93</f>
        <v/>
      </c>
      <c r="B87" s="207">
        <f>'3 - 24 Hr Raw Data'!P89</f>
        <v>0</v>
      </c>
      <c r="C87" s="335" t="str">
        <f>'5 - 24 Hr Calc Data'!B93</f>
        <v/>
      </c>
      <c r="D87" s="196" t="e">
        <f ca="1">'4 - 4 Hr Calc Data'!N93</f>
        <v>#DIV/0!</v>
      </c>
      <c r="E87" s="196" t="e">
        <f ca="1">'4 - 4 Hr Calc Data'!K93</f>
        <v>#DIV/0!</v>
      </c>
      <c r="F87" s="196" t="e">
        <f ca="1">'4 - 4 Hr Calc Data'!O93</f>
        <v>#DIV/0!</v>
      </c>
      <c r="G87" s="196" t="e">
        <f ca="1">'4 - 4 Hr Calc Data'!M93</f>
        <v>#DIV/0!</v>
      </c>
      <c r="H87" s="196"/>
      <c r="I87" s="197" t="e">
        <f ca="1">'5 - 24 Hr Calc Data'!N93</f>
        <v>#REF!</v>
      </c>
      <c r="J87" s="197" t="e">
        <f ca="1">'5 - 24 Hr Calc Data'!K93</f>
        <v>#DIV/0!</v>
      </c>
      <c r="K87" s="197" t="e">
        <f ca="1">'5 - 24 Hr Calc Data'!O93</f>
        <v>#REF!</v>
      </c>
      <c r="L87" s="197" t="e">
        <f ca="1">'5 - 24 Hr Calc Data'!M93</f>
        <v>#DIV/0!</v>
      </c>
      <c r="M87" s="198"/>
      <c r="N87" s="197" t="e">
        <f ca="1">'5 - 24 Hr Calc Data'!R93</f>
        <v>#DIV/0!</v>
      </c>
      <c r="O87" s="197" t="e">
        <f ca="1">'5 - 24 Hr Calc Data'!S93</f>
        <v>#DIV/0!</v>
      </c>
      <c r="P87" s="197" t="e">
        <f ca="1">'5 - 24 Hr Calc Data'!T93</f>
        <v>#DIV/0!</v>
      </c>
      <c r="Q87" s="199" t="e">
        <f t="shared" ca="1" si="1"/>
        <v>#DIV/0!</v>
      </c>
    </row>
    <row r="88" spans="1:17" ht="14" x14ac:dyDescent="0.15">
      <c r="A88" s="206" t="str">
        <f>'4 - 4 Hr Calc Data'!A94</f>
        <v/>
      </c>
      <c r="B88" s="207">
        <f>'3 - 24 Hr Raw Data'!P90</f>
        <v>0</v>
      </c>
      <c r="C88" s="335" t="str">
        <f>'5 - 24 Hr Calc Data'!B94</f>
        <v/>
      </c>
      <c r="D88" s="196" t="e">
        <f ca="1">'4 - 4 Hr Calc Data'!N94</f>
        <v>#DIV/0!</v>
      </c>
      <c r="E88" s="196" t="e">
        <f ca="1">'4 - 4 Hr Calc Data'!K94</f>
        <v>#DIV/0!</v>
      </c>
      <c r="F88" s="196" t="e">
        <f ca="1">'4 - 4 Hr Calc Data'!O94</f>
        <v>#DIV/0!</v>
      </c>
      <c r="G88" s="196" t="e">
        <f ca="1">'4 - 4 Hr Calc Data'!M94</f>
        <v>#DIV/0!</v>
      </c>
      <c r="H88" s="196"/>
      <c r="I88" s="197" t="e">
        <f ca="1">'5 - 24 Hr Calc Data'!N94</f>
        <v>#REF!</v>
      </c>
      <c r="J88" s="197" t="e">
        <f ca="1">'5 - 24 Hr Calc Data'!K94</f>
        <v>#DIV/0!</v>
      </c>
      <c r="K88" s="197" t="e">
        <f ca="1">'5 - 24 Hr Calc Data'!O94</f>
        <v>#REF!</v>
      </c>
      <c r="L88" s="197" t="e">
        <f ca="1">'5 - 24 Hr Calc Data'!M94</f>
        <v>#DIV/0!</v>
      </c>
      <c r="M88" s="198"/>
      <c r="N88" s="197" t="e">
        <f ca="1">'5 - 24 Hr Calc Data'!R94</f>
        <v>#DIV/0!</v>
      </c>
      <c r="O88" s="197" t="e">
        <f ca="1">'5 - 24 Hr Calc Data'!S94</f>
        <v>#DIV/0!</v>
      </c>
      <c r="P88" s="197" t="e">
        <f ca="1">'5 - 24 Hr Calc Data'!T94</f>
        <v>#DIV/0!</v>
      </c>
      <c r="Q88" s="199" t="e">
        <f t="shared" ca="1" si="1"/>
        <v>#DIV/0!</v>
      </c>
    </row>
    <row r="89" spans="1:17" ht="14" x14ac:dyDescent="0.15">
      <c r="A89" s="206" t="str">
        <f>'4 - 4 Hr Calc Data'!A95</f>
        <v/>
      </c>
      <c r="B89" s="207">
        <f>'3 - 24 Hr Raw Data'!P91</f>
        <v>0</v>
      </c>
      <c r="C89" s="335" t="str">
        <f>'5 - 24 Hr Calc Data'!B95</f>
        <v/>
      </c>
      <c r="D89" s="196" t="e">
        <f ca="1">'4 - 4 Hr Calc Data'!N95</f>
        <v>#DIV/0!</v>
      </c>
      <c r="E89" s="196" t="e">
        <f ca="1">'4 - 4 Hr Calc Data'!K95</f>
        <v>#DIV/0!</v>
      </c>
      <c r="F89" s="196" t="e">
        <f ca="1">'4 - 4 Hr Calc Data'!O95</f>
        <v>#DIV/0!</v>
      </c>
      <c r="G89" s="196" t="e">
        <f ca="1">'4 - 4 Hr Calc Data'!M95</f>
        <v>#DIV/0!</v>
      </c>
      <c r="H89" s="196"/>
      <c r="I89" s="197" t="e">
        <f ca="1">'5 - 24 Hr Calc Data'!N95</f>
        <v>#REF!</v>
      </c>
      <c r="J89" s="197" t="e">
        <f ca="1">'5 - 24 Hr Calc Data'!K95</f>
        <v>#DIV/0!</v>
      </c>
      <c r="K89" s="197" t="e">
        <f ca="1">'5 - 24 Hr Calc Data'!O95</f>
        <v>#REF!</v>
      </c>
      <c r="L89" s="197" t="e">
        <f ca="1">'5 - 24 Hr Calc Data'!M95</f>
        <v>#DIV/0!</v>
      </c>
      <c r="M89" s="198"/>
      <c r="N89" s="197" t="e">
        <f ca="1">'5 - 24 Hr Calc Data'!R95</f>
        <v>#DIV/0!</v>
      </c>
      <c r="O89" s="197" t="e">
        <f ca="1">'5 - 24 Hr Calc Data'!S95</f>
        <v>#DIV/0!</v>
      </c>
      <c r="P89" s="197" t="e">
        <f ca="1">'5 - 24 Hr Calc Data'!T95</f>
        <v>#DIV/0!</v>
      </c>
      <c r="Q89" s="199" t="e">
        <f t="shared" ca="1" si="1"/>
        <v>#DIV/0!</v>
      </c>
    </row>
    <row r="90" spans="1:17" ht="14" x14ac:dyDescent="0.15">
      <c r="A90" s="206" t="str">
        <f>'4 - 4 Hr Calc Data'!A96</f>
        <v/>
      </c>
      <c r="B90" s="207">
        <f>'3 - 24 Hr Raw Data'!P92</f>
        <v>0</v>
      </c>
      <c r="C90" s="335" t="str">
        <f>'5 - 24 Hr Calc Data'!B96</f>
        <v/>
      </c>
      <c r="D90" s="196" t="e">
        <f ca="1">'4 - 4 Hr Calc Data'!N96</f>
        <v>#DIV/0!</v>
      </c>
      <c r="E90" s="196" t="e">
        <f ca="1">'4 - 4 Hr Calc Data'!K96</f>
        <v>#DIV/0!</v>
      </c>
      <c r="F90" s="196" t="e">
        <f ca="1">'4 - 4 Hr Calc Data'!O96</f>
        <v>#DIV/0!</v>
      </c>
      <c r="G90" s="196" t="e">
        <f ca="1">'4 - 4 Hr Calc Data'!M96</f>
        <v>#DIV/0!</v>
      </c>
      <c r="H90" s="196"/>
      <c r="I90" s="197" t="e">
        <f ca="1">'5 - 24 Hr Calc Data'!N96</f>
        <v>#REF!</v>
      </c>
      <c r="J90" s="197" t="e">
        <f ca="1">'5 - 24 Hr Calc Data'!K96</f>
        <v>#DIV/0!</v>
      </c>
      <c r="K90" s="197" t="e">
        <f ca="1">'5 - 24 Hr Calc Data'!O96</f>
        <v>#REF!</v>
      </c>
      <c r="L90" s="197" t="e">
        <f ca="1">'5 - 24 Hr Calc Data'!M96</f>
        <v>#DIV/0!</v>
      </c>
      <c r="M90" s="198"/>
      <c r="N90" s="197" t="e">
        <f ca="1">'5 - 24 Hr Calc Data'!R96</f>
        <v>#DIV/0!</v>
      </c>
      <c r="O90" s="197" t="e">
        <f ca="1">'5 - 24 Hr Calc Data'!S96</f>
        <v>#DIV/0!</v>
      </c>
      <c r="P90" s="197" t="e">
        <f ca="1">'5 - 24 Hr Calc Data'!T96</f>
        <v>#DIV/0!</v>
      </c>
      <c r="Q90" s="199" t="e">
        <f t="shared" ca="1" si="1"/>
        <v>#DIV/0!</v>
      </c>
    </row>
    <row r="91" spans="1:17" ht="14" x14ac:dyDescent="0.15">
      <c r="A91" s="206" t="str">
        <f>'4 - 4 Hr Calc Data'!A97</f>
        <v/>
      </c>
      <c r="B91" s="207">
        <f>'3 - 24 Hr Raw Data'!P93</f>
        <v>0</v>
      </c>
      <c r="C91" s="335" t="str">
        <f>'5 - 24 Hr Calc Data'!B97</f>
        <v/>
      </c>
      <c r="D91" s="196" t="e">
        <f ca="1">'4 - 4 Hr Calc Data'!N97</f>
        <v>#DIV/0!</v>
      </c>
      <c r="E91" s="196" t="e">
        <f ca="1">'4 - 4 Hr Calc Data'!K97</f>
        <v>#DIV/0!</v>
      </c>
      <c r="F91" s="196" t="e">
        <f ca="1">'4 - 4 Hr Calc Data'!O97</f>
        <v>#DIV/0!</v>
      </c>
      <c r="G91" s="196" t="e">
        <f ca="1">'4 - 4 Hr Calc Data'!M97</f>
        <v>#DIV/0!</v>
      </c>
      <c r="H91" s="196"/>
      <c r="I91" s="197" t="e">
        <f ca="1">'5 - 24 Hr Calc Data'!N97</f>
        <v>#REF!</v>
      </c>
      <c r="J91" s="197" t="e">
        <f ca="1">'5 - 24 Hr Calc Data'!K97</f>
        <v>#DIV/0!</v>
      </c>
      <c r="K91" s="197" t="e">
        <f ca="1">'5 - 24 Hr Calc Data'!O97</f>
        <v>#REF!</v>
      </c>
      <c r="L91" s="197" t="e">
        <f ca="1">'5 - 24 Hr Calc Data'!M97</f>
        <v>#DIV/0!</v>
      </c>
      <c r="M91" s="198"/>
      <c r="N91" s="197" t="e">
        <f ca="1">'5 - 24 Hr Calc Data'!R97</f>
        <v>#DIV/0!</v>
      </c>
      <c r="O91" s="197" t="e">
        <f ca="1">'5 - 24 Hr Calc Data'!S97</f>
        <v>#DIV/0!</v>
      </c>
      <c r="P91" s="197" t="e">
        <f ca="1">'5 - 24 Hr Calc Data'!T97</f>
        <v>#DIV/0!</v>
      </c>
      <c r="Q91" s="199" t="e">
        <f t="shared" ca="1" si="1"/>
        <v>#DIV/0!</v>
      </c>
    </row>
    <row r="92" spans="1:17" ht="14" x14ac:dyDescent="0.15">
      <c r="A92" s="206" t="str">
        <f>'4 - 4 Hr Calc Data'!A98</f>
        <v/>
      </c>
      <c r="B92" s="207">
        <f>'3 - 24 Hr Raw Data'!P94</f>
        <v>0</v>
      </c>
      <c r="C92" s="335" t="str">
        <f>'5 - 24 Hr Calc Data'!B98</f>
        <v/>
      </c>
      <c r="D92" s="196" t="e">
        <f ca="1">'4 - 4 Hr Calc Data'!N98</f>
        <v>#DIV/0!</v>
      </c>
      <c r="E92" s="196" t="e">
        <f ca="1">'4 - 4 Hr Calc Data'!K98</f>
        <v>#DIV/0!</v>
      </c>
      <c r="F92" s="196" t="e">
        <f ca="1">'4 - 4 Hr Calc Data'!O98</f>
        <v>#DIV/0!</v>
      </c>
      <c r="G92" s="196" t="e">
        <f ca="1">'4 - 4 Hr Calc Data'!M98</f>
        <v>#DIV/0!</v>
      </c>
      <c r="H92" s="196"/>
      <c r="I92" s="197" t="e">
        <f ca="1">'5 - 24 Hr Calc Data'!N98</f>
        <v>#REF!</v>
      </c>
      <c r="J92" s="197" t="e">
        <f ca="1">'5 - 24 Hr Calc Data'!K98</f>
        <v>#DIV/0!</v>
      </c>
      <c r="K92" s="197" t="e">
        <f ca="1">'5 - 24 Hr Calc Data'!O98</f>
        <v>#REF!</v>
      </c>
      <c r="L92" s="197" t="e">
        <f ca="1">'5 - 24 Hr Calc Data'!M98</f>
        <v>#DIV/0!</v>
      </c>
      <c r="M92" s="198"/>
      <c r="N92" s="197" t="e">
        <f ca="1">'5 - 24 Hr Calc Data'!R98</f>
        <v>#DIV/0!</v>
      </c>
      <c r="O92" s="197" t="e">
        <f ca="1">'5 - 24 Hr Calc Data'!S98</f>
        <v>#DIV/0!</v>
      </c>
      <c r="P92" s="197" t="e">
        <f ca="1">'5 - 24 Hr Calc Data'!T98</f>
        <v>#DIV/0!</v>
      </c>
      <c r="Q92" s="199" t="e">
        <f t="shared" ca="1" si="1"/>
        <v>#DIV/0!</v>
      </c>
    </row>
    <row r="93" spans="1:17" ht="14" x14ac:dyDescent="0.15">
      <c r="A93" s="206" t="str">
        <f>'4 - 4 Hr Calc Data'!A99</f>
        <v/>
      </c>
      <c r="B93" s="207">
        <f>'3 - 24 Hr Raw Data'!P95</f>
        <v>0</v>
      </c>
      <c r="C93" s="335" t="str">
        <f>'5 - 24 Hr Calc Data'!B99</f>
        <v/>
      </c>
      <c r="D93" s="196" t="e">
        <f ca="1">'4 - 4 Hr Calc Data'!N99</f>
        <v>#DIV/0!</v>
      </c>
      <c r="E93" s="196" t="e">
        <f ca="1">'4 - 4 Hr Calc Data'!K99</f>
        <v>#DIV/0!</v>
      </c>
      <c r="F93" s="196" t="e">
        <f ca="1">'4 - 4 Hr Calc Data'!O99</f>
        <v>#DIV/0!</v>
      </c>
      <c r="G93" s="196" t="e">
        <f ca="1">'4 - 4 Hr Calc Data'!M99</f>
        <v>#DIV/0!</v>
      </c>
      <c r="H93" s="196"/>
      <c r="I93" s="197" t="e">
        <f ca="1">'5 - 24 Hr Calc Data'!N99</f>
        <v>#REF!</v>
      </c>
      <c r="J93" s="197" t="e">
        <f ca="1">'5 - 24 Hr Calc Data'!K99</f>
        <v>#DIV/0!</v>
      </c>
      <c r="K93" s="197" t="e">
        <f ca="1">'5 - 24 Hr Calc Data'!O99</f>
        <v>#REF!</v>
      </c>
      <c r="L93" s="197" t="e">
        <f ca="1">'5 - 24 Hr Calc Data'!M99</f>
        <v>#DIV/0!</v>
      </c>
      <c r="M93" s="198"/>
      <c r="N93" s="197" t="e">
        <f ca="1">'5 - 24 Hr Calc Data'!R99</f>
        <v>#DIV/0!</v>
      </c>
      <c r="O93" s="197" t="e">
        <f ca="1">'5 - 24 Hr Calc Data'!S99</f>
        <v>#DIV/0!</v>
      </c>
      <c r="P93" s="197" t="e">
        <f ca="1">'5 - 24 Hr Calc Data'!T99</f>
        <v>#DIV/0!</v>
      </c>
      <c r="Q93" s="199" t="e">
        <f t="shared" ca="1" si="1"/>
        <v>#DIV/0!</v>
      </c>
    </row>
    <row r="94" spans="1:17" ht="14" x14ac:dyDescent="0.15">
      <c r="A94" s="206" t="str">
        <f>'4 - 4 Hr Calc Data'!A100</f>
        <v/>
      </c>
      <c r="B94" s="207">
        <f>'3 - 24 Hr Raw Data'!P96</f>
        <v>0</v>
      </c>
      <c r="C94" s="335" t="str">
        <f>'5 - 24 Hr Calc Data'!B100</f>
        <v/>
      </c>
      <c r="D94" s="196" t="e">
        <f ca="1">'4 - 4 Hr Calc Data'!N100</f>
        <v>#DIV/0!</v>
      </c>
      <c r="E94" s="196" t="e">
        <f ca="1">'4 - 4 Hr Calc Data'!K100</f>
        <v>#DIV/0!</v>
      </c>
      <c r="F94" s="196" t="e">
        <f ca="1">'4 - 4 Hr Calc Data'!O100</f>
        <v>#DIV/0!</v>
      </c>
      <c r="G94" s="196" t="e">
        <f ca="1">'4 - 4 Hr Calc Data'!M100</f>
        <v>#DIV/0!</v>
      </c>
      <c r="H94" s="196"/>
      <c r="I94" s="197" t="e">
        <f ca="1">'5 - 24 Hr Calc Data'!N100</f>
        <v>#REF!</v>
      </c>
      <c r="J94" s="197" t="e">
        <f ca="1">'5 - 24 Hr Calc Data'!K100</f>
        <v>#DIV/0!</v>
      </c>
      <c r="K94" s="197" t="e">
        <f ca="1">'5 - 24 Hr Calc Data'!O100</f>
        <v>#REF!</v>
      </c>
      <c r="L94" s="197" t="e">
        <f ca="1">'5 - 24 Hr Calc Data'!M100</f>
        <v>#DIV/0!</v>
      </c>
      <c r="M94" s="198"/>
      <c r="N94" s="197" t="e">
        <f ca="1">'5 - 24 Hr Calc Data'!R100</f>
        <v>#DIV/0!</v>
      </c>
      <c r="O94" s="197" t="e">
        <f ca="1">'5 - 24 Hr Calc Data'!S100</f>
        <v>#DIV/0!</v>
      </c>
      <c r="P94" s="197" t="e">
        <f ca="1">'5 - 24 Hr Calc Data'!T100</f>
        <v>#DIV/0!</v>
      </c>
      <c r="Q94" s="199" t="e">
        <f t="shared" ca="1" si="1"/>
        <v>#DIV/0!</v>
      </c>
    </row>
    <row r="95" spans="1:17" ht="14" x14ac:dyDescent="0.15">
      <c r="A95" s="206" t="str">
        <f>'4 - 4 Hr Calc Data'!A101</f>
        <v/>
      </c>
      <c r="B95" s="207">
        <f>'3 - 24 Hr Raw Data'!P97</f>
        <v>0</v>
      </c>
      <c r="C95" s="335" t="str">
        <f>'5 - 24 Hr Calc Data'!B101</f>
        <v/>
      </c>
      <c r="D95" s="196" t="e">
        <f ca="1">'4 - 4 Hr Calc Data'!N101</f>
        <v>#DIV/0!</v>
      </c>
      <c r="E95" s="196" t="e">
        <f ca="1">'4 - 4 Hr Calc Data'!K101</f>
        <v>#DIV/0!</v>
      </c>
      <c r="F95" s="196" t="e">
        <f ca="1">'4 - 4 Hr Calc Data'!O101</f>
        <v>#DIV/0!</v>
      </c>
      <c r="G95" s="196" t="e">
        <f ca="1">'4 - 4 Hr Calc Data'!M101</f>
        <v>#DIV/0!</v>
      </c>
      <c r="H95" s="196"/>
      <c r="I95" s="197" t="e">
        <f ca="1">'5 - 24 Hr Calc Data'!N101</f>
        <v>#REF!</v>
      </c>
      <c r="J95" s="197" t="e">
        <f ca="1">'5 - 24 Hr Calc Data'!K101</f>
        <v>#DIV/0!</v>
      </c>
      <c r="K95" s="197" t="e">
        <f ca="1">'5 - 24 Hr Calc Data'!O101</f>
        <v>#REF!</v>
      </c>
      <c r="L95" s="197" t="e">
        <f ca="1">'5 - 24 Hr Calc Data'!M101</f>
        <v>#DIV/0!</v>
      </c>
      <c r="M95" s="198"/>
      <c r="N95" s="197" t="e">
        <f ca="1">'5 - 24 Hr Calc Data'!R101</f>
        <v>#DIV/0!</v>
      </c>
      <c r="O95" s="197" t="e">
        <f ca="1">'5 - 24 Hr Calc Data'!S101</f>
        <v>#DIV/0!</v>
      </c>
      <c r="P95" s="197" t="e">
        <f ca="1">'5 - 24 Hr Calc Data'!T101</f>
        <v>#DIV/0!</v>
      </c>
      <c r="Q95" s="199" t="e">
        <f t="shared" ca="1" si="1"/>
        <v>#DIV/0!</v>
      </c>
    </row>
    <row r="96" spans="1:17" ht="14" x14ac:dyDescent="0.15">
      <c r="A96" s="206" t="str">
        <f>'4 - 4 Hr Calc Data'!A102</f>
        <v/>
      </c>
      <c r="B96" s="207">
        <f>'3 - 24 Hr Raw Data'!P98</f>
        <v>0</v>
      </c>
      <c r="C96" s="335" t="str">
        <f>'5 - 24 Hr Calc Data'!B102</f>
        <v/>
      </c>
      <c r="D96" s="196" t="e">
        <f ca="1">'4 - 4 Hr Calc Data'!N102</f>
        <v>#DIV/0!</v>
      </c>
      <c r="E96" s="196" t="e">
        <f ca="1">'4 - 4 Hr Calc Data'!K102</f>
        <v>#DIV/0!</v>
      </c>
      <c r="F96" s="196" t="e">
        <f ca="1">'4 - 4 Hr Calc Data'!O102</f>
        <v>#DIV/0!</v>
      </c>
      <c r="G96" s="196" t="e">
        <f ca="1">'4 - 4 Hr Calc Data'!M102</f>
        <v>#DIV/0!</v>
      </c>
      <c r="H96" s="196"/>
      <c r="I96" s="197" t="e">
        <f ca="1">'5 - 24 Hr Calc Data'!N102</f>
        <v>#REF!</v>
      </c>
      <c r="J96" s="197" t="e">
        <f ca="1">'5 - 24 Hr Calc Data'!K102</f>
        <v>#DIV/0!</v>
      </c>
      <c r="K96" s="197" t="e">
        <f ca="1">'5 - 24 Hr Calc Data'!O102</f>
        <v>#REF!</v>
      </c>
      <c r="L96" s="197" t="e">
        <f ca="1">'5 - 24 Hr Calc Data'!M102</f>
        <v>#DIV/0!</v>
      </c>
      <c r="M96" s="198"/>
      <c r="N96" s="197" t="e">
        <f ca="1">'5 - 24 Hr Calc Data'!R102</f>
        <v>#DIV/0!</v>
      </c>
      <c r="O96" s="197" t="e">
        <f ca="1">'5 - 24 Hr Calc Data'!S102</f>
        <v>#DIV/0!</v>
      </c>
      <c r="P96" s="197" t="e">
        <f ca="1">'5 - 24 Hr Calc Data'!T102</f>
        <v>#DIV/0!</v>
      </c>
      <c r="Q96" s="199" t="e">
        <f t="shared" ca="1" si="1"/>
        <v>#DIV/0!</v>
      </c>
    </row>
    <row r="97" spans="1:17" ht="14" x14ac:dyDescent="0.15">
      <c r="A97" s="206" t="str">
        <f>'4 - 4 Hr Calc Data'!A103</f>
        <v/>
      </c>
      <c r="B97" s="207">
        <f>'3 - 24 Hr Raw Data'!P99</f>
        <v>0</v>
      </c>
      <c r="C97" s="335" t="str">
        <f>'5 - 24 Hr Calc Data'!B103</f>
        <v/>
      </c>
      <c r="D97" s="196" t="e">
        <f ca="1">'4 - 4 Hr Calc Data'!N103</f>
        <v>#DIV/0!</v>
      </c>
      <c r="E97" s="196" t="e">
        <f ca="1">'4 - 4 Hr Calc Data'!K103</f>
        <v>#DIV/0!</v>
      </c>
      <c r="F97" s="196" t="e">
        <f ca="1">'4 - 4 Hr Calc Data'!O103</f>
        <v>#DIV/0!</v>
      </c>
      <c r="G97" s="196" t="e">
        <f ca="1">'4 - 4 Hr Calc Data'!M103</f>
        <v>#DIV/0!</v>
      </c>
      <c r="H97" s="196"/>
      <c r="I97" s="197" t="e">
        <f ca="1">'5 - 24 Hr Calc Data'!N103</f>
        <v>#REF!</v>
      </c>
      <c r="J97" s="197" t="e">
        <f ca="1">'5 - 24 Hr Calc Data'!K103</f>
        <v>#DIV/0!</v>
      </c>
      <c r="K97" s="197" t="e">
        <f ca="1">'5 - 24 Hr Calc Data'!O103</f>
        <v>#REF!</v>
      </c>
      <c r="L97" s="197" t="e">
        <f ca="1">'5 - 24 Hr Calc Data'!M103</f>
        <v>#DIV/0!</v>
      </c>
      <c r="M97" s="198"/>
      <c r="N97" s="197" t="e">
        <f ca="1">'5 - 24 Hr Calc Data'!R103</f>
        <v>#DIV/0!</v>
      </c>
      <c r="O97" s="197" t="e">
        <f ca="1">'5 - 24 Hr Calc Data'!S103</f>
        <v>#DIV/0!</v>
      </c>
      <c r="P97" s="197" t="e">
        <f ca="1">'5 - 24 Hr Calc Data'!T103</f>
        <v>#DIV/0!</v>
      </c>
      <c r="Q97" s="199" t="e">
        <f t="shared" ca="1" si="1"/>
        <v>#DIV/0!</v>
      </c>
    </row>
    <row r="98" spans="1:17" ht="14" x14ac:dyDescent="0.15">
      <c r="A98" s="206" t="str">
        <f>'4 - 4 Hr Calc Data'!A104</f>
        <v/>
      </c>
      <c r="B98" s="207">
        <f>'3 - 24 Hr Raw Data'!P100</f>
        <v>0</v>
      </c>
      <c r="C98" s="335" t="str">
        <f>'5 - 24 Hr Calc Data'!B104</f>
        <v/>
      </c>
      <c r="D98" s="196" t="e">
        <f ca="1">'4 - 4 Hr Calc Data'!N104</f>
        <v>#DIV/0!</v>
      </c>
      <c r="E98" s="196" t="e">
        <f ca="1">'4 - 4 Hr Calc Data'!K104</f>
        <v>#DIV/0!</v>
      </c>
      <c r="F98" s="196" t="e">
        <f ca="1">'4 - 4 Hr Calc Data'!O104</f>
        <v>#DIV/0!</v>
      </c>
      <c r="G98" s="196" t="e">
        <f ca="1">'4 - 4 Hr Calc Data'!M104</f>
        <v>#DIV/0!</v>
      </c>
      <c r="H98" s="196"/>
      <c r="I98" s="197" t="e">
        <f ca="1">'5 - 24 Hr Calc Data'!N104</f>
        <v>#REF!</v>
      </c>
      <c r="J98" s="197" t="e">
        <f ca="1">'5 - 24 Hr Calc Data'!K104</f>
        <v>#DIV/0!</v>
      </c>
      <c r="K98" s="197" t="e">
        <f ca="1">'5 - 24 Hr Calc Data'!O104</f>
        <v>#REF!</v>
      </c>
      <c r="L98" s="197" t="e">
        <f ca="1">'5 - 24 Hr Calc Data'!M104</f>
        <v>#DIV/0!</v>
      </c>
      <c r="M98" s="198"/>
      <c r="N98" s="197" t="e">
        <f ca="1">'5 - 24 Hr Calc Data'!R104</f>
        <v>#DIV/0!</v>
      </c>
      <c r="O98" s="197" t="e">
        <f ca="1">'5 - 24 Hr Calc Data'!S104</f>
        <v>#DIV/0!</v>
      </c>
      <c r="P98" s="197" t="e">
        <f ca="1">'5 - 24 Hr Calc Data'!T104</f>
        <v>#DIV/0!</v>
      </c>
      <c r="Q98" s="199" t="e">
        <f t="shared" ca="1" si="1"/>
        <v>#DIV/0!</v>
      </c>
    </row>
    <row r="99" spans="1:17" ht="14" x14ac:dyDescent="0.15">
      <c r="A99" s="206" t="str">
        <f>'4 - 4 Hr Calc Data'!A105</f>
        <v/>
      </c>
      <c r="B99" s="207">
        <f>'3 - 24 Hr Raw Data'!P101</f>
        <v>0</v>
      </c>
      <c r="C99" s="335" t="str">
        <f>'5 - 24 Hr Calc Data'!B105</f>
        <v/>
      </c>
      <c r="D99" s="196" t="e">
        <f ca="1">'4 - 4 Hr Calc Data'!N105</f>
        <v>#DIV/0!</v>
      </c>
      <c r="E99" s="196" t="e">
        <f ca="1">'4 - 4 Hr Calc Data'!K105</f>
        <v>#DIV/0!</v>
      </c>
      <c r="F99" s="196" t="e">
        <f ca="1">'4 - 4 Hr Calc Data'!O105</f>
        <v>#DIV/0!</v>
      </c>
      <c r="G99" s="196" t="e">
        <f ca="1">'4 - 4 Hr Calc Data'!M105</f>
        <v>#DIV/0!</v>
      </c>
      <c r="H99" s="196"/>
      <c r="I99" s="197" t="e">
        <f ca="1">'5 - 24 Hr Calc Data'!N105</f>
        <v>#REF!</v>
      </c>
      <c r="J99" s="197" t="e">
        <f ca="1">'5 - 24 Hr Calc Data'!K105</f>
        <v>#DIV/0!</v>
      </c>
      <c r="K99" s="197" t="e">
        <f ca="1">'5 - 24 Hr Calc Data'!O105</f>
        <v>#REF!</v>
      </c>
      <c r="L99" s="197" t="e">
        <f ca="1">'5 - 24 Hr Calc Data'!M105</f>
        <v>#DIV/0!</v>
      </c>
      <c r="M99" s="198"/>
      <c r="N99" s="197" t="e">
        <f ca="1">'5 - 24 Hr Calc Data'!R105</f>
        <v>#DIV/0!</v>
      </c>
      <c r="O99" s="197" t="e">
        <f ca="1">'5 - 24 Hr Calc Data'!S105</f>
        <v>#DIV/0!</v>
      </c>
      <c r="P99" s="197" t="e">
        <f ca="1">'5 - 24 Hr Calc Data'!T105</f>
        <v>#DIV/0!</v>
      </c>
      <c r="Q99" s="199" t="e">
        <f t="shared" ca="1" si="1"/>
        <v>#DIV/0!</v>
      </c>
    </row>
    <row r="100" spans="1:17" ht="14" x14ac:dyDescent="0.15">
      <c r="A100" s="206" t="str">
        <f>'4 - 4 Hr Calc Data'!A106</f>
        <v/>
      </c>
      <c r="B100" s="207">
        <f>'3 - 24 Hr Raw Data'!P102</f>
        <v>0</v>
      </c>
      <c r="C100" s="335" t="str">
        <f>'5 - 24 Hr Calc Data'!B106</f>
        <v/>
      </c>
      <c r="D100" s="196" t="e">
        <f ca="1">'4 - 4 Hr Calc Data'!N106</f>
        <v>#DIV/0!</v>
      </c>
      <c r="E100" s="196" t="e">
        <f ca="1">'4 - 4 Hr Calc Data'!K106</f>
        <v>#DIV/0!</v>
      </c>
      <c r="F100" s="196" t="e">
        <f ca="1">'4 - 4 Hr Calc Data'!O106</f>
        <v>#DIV/0!</v>
      </c>
      <c r="G100" s="196" t="e">
        <f ca="1">'4 - 4 Hr Calc Data'!M106</f>
        <v>#DIV/0!</v>
      </c>
      <c r="H100" s="196"/>
      <c r="I100" s="197" t="e">
        <f ca="1">'5 - 24 Hr Calc Data'!N106</f>
        <v>#REF!</v>
      </c>
      <c r="J100" s="197" t="e">
        <f ca="1">'5 - 24 Hr Calc Data'!K106</f>
        <v>#DIV/0!</v>
      </c>
      <c r="K100" s="197" t="e">
        <f ca="1">'5 - 24 Hr Calc Data'!O106</f>
        <v>#REF!</v>
      </c>
      <c r="L100" s="197" t="e">
        <f ca="1">'5 - 24 Hr Calc Data'!M106</f>
        <v>#DIV/0!</v>
      </c>
      <c r="M100" s="198"/>
      <c r="N100" s="197" t="e">
        <f ca="1">'5 - 24 Hr Calc Data'!R106</f>
        <v>#DIV/0!</v>
      </c>
      <c r="O100" s="197" t="e">
        <f ca="1">'5 - 24 Hr Calc Data'!S106</f>
        <v>#DIV/0!</v>
      </c>
      <c r="P100" s="197" t="e">
        <f ca="1">'5 - 24 Hr Calc Data'!T106</f>
        <v>#DIV/0!</v>
      </c>
      <c r="Q100" s="199" t="e">
        <f t="shared" ca="1" si="1"/>
        <v>#DIV/0!</v>
      </c>
    </row>
    <row r="101" spans="1:17" ht="15" thickBot="1" x14ac:dyDescent="0.2">
      <c r="A101" s="208" t="str">
        <f>'4 - 4 Hr Calc Data'!A107</f>
        <v/>
      </c>
      <c r="B101" s="209">
        <f>'3 - 24 Hr Raw Data'!P103</f>
        <v>0</v>
      </c>
      <c r="C101" s="336" t="str">
        <f>'5 - 24 Hr Calc Data'!B107</f>
        <v/>
      </c>
      <c r="D101" s="200" t="e">
        <f ca="1">'4 - 4 Hr Calc Data'!N107</f>
        <v>#DIV/0!</v>
      </c>
      <c r="E101" s="200" t="e">
        <f ca="1">'4 - 4 Hr Calc Data'!K107</f>
        <v>#DIV/0!</v>
      </c>
      <c r="F101" s="200" t="e">
        <f ca="1">'4 - 4 Hr Calc Data'!O107</f>
        <v>#DIV/0!</v>
      </c>
      <c r="G101" s="200" t="e">
        <f ca="1">'4 - 4 Hr Calc Data'!M107</f>
        <v>#DIV/0!</v>
      </c>
      <c r="H101" s="200"/>
      <c r="I101" s="201" t="e">
        <f ca="1">'5 - 24 Hr Calc Data'!N107</f>
        <v>#REF!</v>
      </c>
      <c r="J101" s="201" t="e">
        <f ca="1">'5 - 24 Hr Calc Data'!K107</f>
        <v>#DIV/0!</v>
      </c>
      <c r="K101" s="201" t="e">
        <f ca="1">'5 - 24 Hr Calc Data'!O107</f>
        <v>#REF!</v>
      </c>
      <c r="L101" s="201" t="e">
        <f ca="1">'5 - 24 Hr Calc Data'!M107</f>
        <v>#DIV/0!</v>
      </c>
      <c r="M101" s="202"/>
      <c r="N101" s="201" t="e">
        <f ca="1">'5 - 24 Hr Calc Data'!R107</f>
        <v>#DIV/0!</v>
      </c>
      <c r="O101" s="201" t="e">
        <f ca="1">'5 - 24 Hr Calc Data'!S107</f>
        <v>#DIV/0!</v>
      </c>
      <c r="P101" s="201" t="e">
        <f ca="1">'5 - 24 Hr Calc Data'!T107</f>
        <v>#DIV/0!</v>
      </c>
      <c r="Q101" s="203" t="e">
        <f t="shared" ca="1" si="1"/>
        <v>#DIV/0!</v>
      </c>
    </row>
    <row r="102" spans="1:17" x14ac:dyDescent="0.15">
      <c r="A102" s="350"/>
      <c r="B102" s="19"/>
      <c r="C102" s="32"/>
      <c r="D102" s="41"/>
      <c r="E102" s="41"/>
      <c r="F102" s="41"/>
      <c r="G102" s="41"/>
      <c r="H102" s="41"/>
      <c r="I102" s="41"/>
      <c r="J102" s="41"/>
      <c r="K102" s="41"/>
      <c r="L102" s="41"/>
      <c r="M102" s="41"/>
      <c r="N102" s="41"/>
      <c r="O102" s="41"/>
      <c r="P102" s="41"/>
      <c r="Q102" s="41"/>
    </row>
    <row r="103" spans="1:17" x14ac:dyDescent="0.15">
      <c r="A103" s="350"/>
      <c r="B103" s="41"/>
      <c r="C103" s="32"/>
      <c r="D103" s="41"/>
      <c r="E103" s="41"/>
      <c r="F103" s="41"/>
      <c r="G103" s="41"/>
      <c r="H103" s="41"/>
      <c r="I103" s="41"/>
      <c r="J103" s="41"/>
      <c r="K103" s="41"/>
      <c r="L103" s="41"/>
      <c r="M103" s="41"/>
      <c r="N103" s="41"/>
      <c r="O103" s="41"/>
      <c r="P103" s="41"/>
      <c r="Q103" s="41"/>
    </row>
    <row r="104" spans="1:17" s="33" customFormat="1" x14ac:dyDescent="0.15">
      <c r="A104" s="351"/>
      <c r="B104" s="42"/>
      <c r="C104" s="35"/>
      <c r="D104" s="42"/>
      <c r="E104" s="42"/>
      <c r="F104" s="42"/>
      <c r="G104" s="42"/>
      <c r="H104" s="42"/>
      <c r="I104" s="42"/>
      <c r="J104" s="42"/>
      <c r="K104" s="42"/>
      <c r="L104" s="42"/>
      <c r="M104" s="42"/>
      <c r="N104" s="42"/>
      <c r="O104" s="42"/>
      <c r="P104" s="42"/>
      <c r="Q104" s="42"/>
    </row>
    <row r="105" spans="1:17" s="33" customFormat="1" x14ac:dyDescent="0.15">
      <c r="A105" s="351"/>
      <c r="B105" s="42"/>
      <c r="C105" s="35"/>
      <c r="D105" s="42"/>
      <c r="E105" s="42"/>
      <c r="F105" s="42"/>
      <c r="G105" s="42"/>
      <c r="H105" s="42"/>
      <c r="I105" s="42"/>
      <c r="J105" s="42"/>
      <c r="K105" s="42"/>
      <c r="L105" s="42"/>
      <c r="M105" s="42"/>
      <c r="N105" s="42"/>
      <c r="O105" s="42"/>
      <c r="P105" s="42"/>
      <c r="Q105" s="42"/>
    </row>
    <row r="106" spans="1:17" x14ac:dyDescent="0.15">
      <c r="A106" s="350"/>
      <c r="B106" s="41"/>
      <c r="C106" s="32"/>
      <c r="D106" s="41"/>
      <c r="E106" s="41"/>
      <c r="F106" s="41"/>
      <c r="G106" s="41"/>
      <c r="H106" s="41"/>
      <c r="I106" s="41"/>
      <c r="J106" s="41"/>
      <c r="K106" s="41"/>
      <c r="L106" s="41"/>
      <c r="M106" s="41"/>
      <c r="N106" s="41"/>
      <c r="O106" s="41"/>
      <c r="P106" s="41"/>
      <c r="Q106" s="41"/>
    </row>
    <row r="107" spans="1:17" x14ac:dyDescent="0.15">
      <c r="A107" s="350"/>
      <c r="B107" s="41"/>
      <c r="C107" s="32"/>
      <c r="D107" s="41"/>
      <c r="E107" s="41"/>
      <c r="F107" s="41"/>
      <c r="G107" s="41"/>
      <c r="H107" s="41"/>
      <c r="I107" s="41"/>
      <c r="J107" s="41"/>
      <c r="K107" s="41"/>
      <c r="L107" s="41"/>
      <c r="M107" s="41"/>
      <c r="N107" s="41"/>
      <c r="O107" s="41"/>
      <c r="P107" s="41"/>
      <c r="Q107" s="41"/>
    </row>
    <row r="108" spans="1:17" x14ac:dyDescent="0.15">
      <c r="A108" s="350"/>
      <c r="B108" s="41"/>
      <c r="C108" s="32"/>
      <c r="D108" s="41"/>
      <c r="E108" s="41"/>
      <c r="F108" s="41"/>
      <c r="G108" s="41"/>
      <c r="H108" s="41"/>
      <c r="I108" s="41"/>
      <c r="J108" s="41"/>
      <c r="K108" s="41"/>
      <c r="L108" s="41"/>
      <c r="M108" s="41"/>
      <c r="N108" s="41"/>
      <c r="O108" s="41"/>
      <c r="P108" s="41"/>
      <c r="Q108" s="41"/>
    </row>
    <row r="109" spans="1:17" x14ac:dyDescent="0.15">
      <c r="A109" s="350"/>
      <c r="B109" s="41"/>
      <c r="C109" s="32"/>
      <c r="D109" s="41"/>
      <c r="E109" s="41"/>
      <c r="F109" s="41"/>
      <c r="G109" s="41"/>
      <c r="H109" s="41"/>
      <c r="I109" s="41"/>
      <c r="J109" s="41"/>
      <c r="K109" s="41"/>
      <c r="L109" s="41"/>
      <c r="M109" s="41"/>
      <c r="N109" s="41"/>
      <c r="O109" s="41"/>
      <c r="P109" s="41"/>
      <c r="Q109" s="41"/>
    </row>
    <row r="110" spans="1:17" x14ac:dyDescent="0.15">
      <c r="A110" s="350"/>
      <c r="B110" s="41"/>
      <c r="C110" s="32"/>
      <c r="D110" s="41"/>
      <c r="E110" s="41"/>
      <c r="F110" s="41"/>
      <c r="G110" s="41"/>
      <c r="H110" s="41"/>
      <c r="I110" s="41"/>
      <c r="J110" s="41"/>
      <c r="K110" s="41"/>
      <c r="L110" s="41"/>
      <c r="M110" s="41"/>
      <c r="N110" s="41"/>
      <c r="O110" s="41"/>
      <c r="P110" s="41"/>
      <c r="Q110" s="41"/>
    </row>
    <row r="111" spans="1:17" x14ac:dyDescent="0.15">
      <c r="A111" s="350"/>
      <c r="B111" s="41"/>
      <c r="C111" s="32"/>
      <c r="D111" s="41"/>
      <c r="E111" s="41"/>
      <c r="F111" s="41"/>
      <c r="G111" s="41"/>
      <c r="H111" s="41"/>
      <c r="I111" s="41"/>
      <c r="J111" s="41"/>
      <c r="K111" s="41"/>
      <c r="L111" s="41"/>
      <c r="M111" s="41"/>
      <c r="N111" s="41"/>
      <c r="O111" s="41"/>
      <c r="P111" s="41"/>
      <c r="Q111" s="41"/>
    </row>
    <row r="112" spans="1:17" x14ac:dyDescent="0.15">
      <c r="A112" s="350"/>
      <c r="B112" s="41"/>
      <c r="C112" s="32"/>
      <c r="D112" s="41"/>
      <c r="E112" s="41"/>
      <c r="F112" s="41"/>
      <c r="G112" s="41"/>
      <c r="H112" s="41"/>
      <c r="I112" s="41"/>
      <c r="J112" s="41"/>
      <c r="K112" s="41"/>
      <c r="L112" s="41"/>
      <c r="M112" s="41"/>
      <c r="N112" s="41"/>
      <c r="O112" s="41"/>
      <c r="P112" s="41"/>
      <c r="Q112" s="41"/>
    </row>
    <row r="113" spans="1:17" s="33" customFormat="1" x14ac:dyDescent="0.15">
      <c r="A113" s="352"/>
      <c r="B113" s="43"/>
      <c r="C113" s="35"/>
      <c r="D113" s="42"/>
      <c r="E113" s="42"/>
      <c r="F113" s="42"/>
      <c r="G113" s="42"/>
      <c r="H113" s="42"/>
      <c r="I113" s="42"/>
      <c r="J113" s="42"/>
      <c r="K113" s="42"/>
      <c r="L113" s="42"/>
      <c r="M113" s="42"/>
      <c r="N113" s="42"/>
      <c r="O113" s="42"/>
      <c r="P113" s="42"/>
      <c r="Q113" s="42"/>
    </row>
    <row r="114" spans="1:17" x14ac:dyDescent="0.15">
      <c r="C114" s="32"/>
      <c r="D114" s="41"/>
      <c r="E114" s="41"/>
      <c r="F114" s="41"/>
      <c r="G114" s="41"/>
      <c r="H114" s="41"/>
      <c r="I114" s="41"/>
      <c r="J114" s="41"/>
      <c r="K114" s="41"/>
      <c r="L114" s="41"/>
      <c r="M114" s="41"/>
      <c r="N114" s="41"/>
      <c r="O114" s="41"/>
      <c r="P114" s="41"/>
      <c r="Q114" s="41"/>
    </row>
    <row r="115" spans="1:17" x14ac:dyDescent="0.15">
      <c r="C115" s="32"/>
      <c r="D115" s="41"/>
      <c r="E115" s="41"/>
      <c r="F115" s="41"/>
      <c r="G115" s="41"/>
      <c r="H115" s="41"/>
      <c r="I115" s="41"/>
      <c r="J115" s="41"/>
      <c r="K115" s="41"/>
      <c r="L115" s="41"/>
      <c r="M115" s="41"/>
      <c r="N115" s="41"/>
      <c r="O115" s="41"/>
      <c r="P115" s="41"/>
      <c r="Q115" s="41"/>
    </row>
    <row r="116" spans="1:17" x14ac:dyDescent="0.15">
      <c r="C116" s="32"/>
      <c r="D116" s="41"/>
      <c r="E116" s="41"/>
      <c r="F116" s="41"/>
      <c r="G116" s="41"/>
      <c r="H116" s="41"/>
      <c r="I116" s="41"/>
      <c r="J116" s="41"/>
      <c r="K116" s="41"/>
      <c r="L116" s="41"/>
      <c r="M116" s="41"/>
      <c r="N116" s="41"/>
      <c r="O116" s="41"/>
      <c r="P116" s="41"/>
      <c r="Q116" s="41"/>
    </row>
    <row r="117" spans="1:17" x14ac:dyDescent="0.15">
      <c r="C117" s="32"/>
      <c r="D117" s="41"/>
      <c r="E117" s="41"/>
      <c r="F117" s="41"/>
      <c r="G117" s="41"/>
      <c r="H117" s="41"/>
      <c r="I117" s="41"/>
      <c r="J117" s="41"/>
      <c r="K117" s="41"/>
      <c r="L117" s="41"/>
      <c r="M117" s="41"/>
      <c r="N117" s="41"/>
      <c r="O117" s="41"/>
      <c r="P117" s="41"/>
      <c r="Q117" s="41"/>
    </row>
    <row r="118" spans="1:17" x14ac:dyDescent="0.15">
      <c r="C118" s="32"/>
      <c r="D118" s="41"/>
      <c r="E118" s="41"/>
      <c r="F118" s="41"/>
      <c r="G118" s="41"/>
      <c r="H118" s="41"/>
      <c r="I118" s="41"/>
      <c r="J118" s="41"/>
      <c r="K118" s="41"/>
      <c r="L118" s="41"/>
      <c r="M118" s="41"/>
      <c r="N118" s="41"/>
      <c r="O118" s="41"/>
      <c r="P118" s="41"/>
      <c r="Q118" s="41"/>
    </row>
    <row r="119" spans="1:17" x14ac:dyDescent="0.15">
      <c r="C119" s="32"/>
      <c r="D119" s="41"/>
      <c r="E119" s="41"/>
      <c r="F119" s="41"/>
      <c r="G119" s="41"/>
      <c r="H119" s="41"/>
      <c r="I119" s="41"/>
      <c r="J119" s="41"/>
      <c r="K119" s="41"/>
      <c r="L119" s="41"/>
      <c r="M119" s="41"/>
      <c r="N119" s="41"/>
      <c r="O119" s="41"/>
      <c r="P119" s="41"/>
      <c r="Q119" s="41"/>
    </row>
    <row r="120" spans="1:17" x14ac:dyDescent="0.15">
      <c r="C120" s="32"/>
      <c r="D120" s="41"/>
      <c r="E120" s="41"/>
      <c r="F120" s="41"/>
      <c r="G120" s="41"/>
      <c r="H120" s="41"/>
      <c r="I120" s="41"/>
      <c r="J120" s="41"/>
      <c r="K120" s="41"/>
      <c r="L120" s="41"/>
      <c r="M120" s="41"/>
      <c r="N120" s="41"/>
      <c r="O120" s="41"/>
      <c r="P120" s="41"/>
      <c r="Q120" s="41"/>
    </row>
    <row r="121" spans="1:17" x14ac:dyDescent="0.15">
      <c r="C121" s="32"/>
      <c r="D121" s="41"/>
      <c r="E121" s="41"/>
      <c r="F121" s="41"/>
      <c r="G121" s="41"/>
      <c r="H121" s="41"/>
      <c r="I121" s="41"/>
      <c r="J121" s="41"/>
      <c r="K121" s="41"/>
      <c r="L121" s="41"/>
      <c r="M121" s="41"/>
      <c r="N121" s="41"/>
      <c r="O121" s="41"/>
      <c r="P121" s="41"/>
      <c r="Q121" s="41"/>
    </row>
    <row r="122" spans="1:17" x14ac:dyDescent="0.15">
      <c r="C122" s="32"/>
      <c r="D122" s="41"/>
      <c r="E122" s="41"/>
      <c r="F122" s="41"/>
      <c r="G122" s="41"/>
      <c r="H122" s="41"/>
      <c r="I122" s="41"/>
      <c r="J122" s="41"/>
      <c r="K122" s="41"/>
      <c r="L122" s="41"/>
      <c r="M122" s="41"/>
      <c r="N122" s="41"/>
      <c r="O122" s="41"/>
      <c r="P122" s="41"/>
      <c r="Q122" s="41"/>
    </row>
    <row r="123" spans="1:17" s="37" customFormat="1" x14ac:dyDescent="0.15">
      <c r="A123" s="354"/>
      <c r="B123" s="45"/>
      <c r="C123" s="38"/>
      <c r="D123" s="46"/>
      <c r="E123" s="46"/>
      <c r="F123" s="46"/>
      <c r="G123" s="46"/>
      <c r="H123" s="46"/>
      <c r="I123" s="46"/>
      <c r="J123" s="46"/>
      <c r="K123" s="46"/>
      <c r="L123" s="46"/>
      <c r="M123" s="46"/>
      <c r="N123" s="46"/>
      <c r="O123" s="46"/>
      <c r="P123" s="46"/>
      <c r="Q123" s="46"/>
    </row>
    <row r="124" spans="1:17" x14ac:dyDescent="0.15">
      <c r="C124" s="32"/>
      <c r="D124" s="41"/>
      <c r="E124" s="41"/>
      <c r="F124" s="41"/>
      <c r="G124" s="41"/>
      <c r="H124" s="41"/>
      <c r="I124" s="41"/>
      <c r="J124" s="41"/>
      <c r="K124" s="41"/>
      <c r="L124" s="41"/>
      <c r="M124" s="41"/>
      <c r="N124" s="41"/>
      <c r="O124" s="41"/>
      <c r="P124" s="41"/>
      <c r="Q124" s="41"/>
    </row>
    <row r="125" spans="1:17" x14ac:dyDescent="0.15">
      <c r="C125" s="32"/>
      <c r="D125" s="41"/>
      <c r="E125" s="41"/>
      <c r="F125" s="41"/>
      <c r="G125" s="41"/>
      <c r="H125" s="41"/>
      <c r="I125" s="41"/>
      <c r="J125" s="41"/>
      <c r="K125" s="41"/>
      <c r="L125" s="41"/>
      <c r="M125" s="41"/>
      <c r="N125" s="41"/>
      <c r="O125" s="41"/>
      <c r="P125" s="41"/>
      <c r="Q125" s="41"/>
    </row>
    <row r="126" spans="1:17" x14ac:dyDescent="0.15">
      <c r="C126" s="32"/>
      <c r="D126" s="41"/>
      <c r="E126" s="41"/>
      <c r="F126" s="41"/>
      <c r="G126" s="41"/>
      <c r="H126" s="41"/>
      <c r="I126" s="41"/>
      <c r="J126" s="41"/>
      <c r="K126" s="41"/>
      <c r="L126" s="41"/>
      <c r="M126" s="41"/>
      <c r="N126" s="41"/>
      <c r="O126" s="41"/>
      <c r="P126" s="41"/>
      <c r="Q126" s="41"/>
    </row>
    <row r="127" spans="1:17" x14ac:dyDescent="0.15">
      <c r="C127" s="32"/>
      <c r="D127" s="41"/>
      <c r="E127" s="41"/>
      <c r="F127" s="41"/>
      <c r="G127" s="41"/>
      <c r="H127" s="41"/>
      <c r="I127" s="41"/>
      <c r="J127" s="41"/>
      <c r="K127" s="41"/>
      <c r="L127" s="41"/>
      <c r="M127" s="41"/>
      <c r="N127" s="41"/>
      <c r="O127" s="41"/>
      <c r="P127" s="41"/>
      <c r="Q127" s="41"/>
    </row>
    <row r="128" spans="1:17" x14ac:dyDescent="0.15">
      <c r="C128" s="32"/>
      <c r="D128" s="41"/>
      <c r="E128" s="41"/>
      <c r="F128" s="41"/>
      <c r="G128" s="41"/>
      <c r="H128" s="41"/>
      <c r="I128" s="41"/>
      <c r="J128" s="41"/>
      <c r="K128" s="41"/>
      <c r="L128" s="41"/>
      <c r="M128" s="41"/>
      <c r="N128" s="41"/>
      <c r="O128" s="41"/>
      <c r="P128" s="41"/>
      <c r="Q128" s="41"/>
    </row>
    <row r="129" spans="3:17" x14ac:dyDescent="0.15">
      <c r="C129" s="32"/>
      <c r="D129" s="41"/>
      <c r="E129" s="41"/>
      <c r="F129" s="41"/>
      <c r="G129" s="41"/>
      <c r="H129" s="41"/>
      <c r="I129" s="41"/>
      <c r="J129" s="41"/>
      <c r="K129" s="41"/>
      <c r="L129" s="41"/>
      <c r="M129" s="41"/>
      <c r="N129" s="41"/>
      <c r="O129" s="41"/>
      <c r="P129" s="41"/>
      <c r="Q129" s="41"/>
    </row>
    <row r="130" spans="3:17" x14ac:dyDescent="0.15">
      <c r="C130" s="32"/>
      <c r="D130" s="41"/>
      <c r="E130" s="41"/>
      <c r="F130" s="41"/>
      <c r="G130" s="41"/>
      <c r="H130" s="41"/>
      <c r="I130" s="41"/>
      <c r="J130" s="41"/>
      <c r="K130" s="41"/>
      <c r="L130" s="41"/>
      <c r="M130" s="41"/>
      <c r="N130" s="41"/>
      <c r="O130" s="41"/>
      <c r="P130" s="41"/>
      <c r="Q130" s="41"/>
    </row>
    <row r="131" spans="3:17" x14ac:dyDescent="0.15">
      <c r="C131" s="32"/>
      <c r="D131" s="41"/>
      <c r="E131" s="41"/>
      <c r="F131" s="41"/>
      <c r="G131" s="41"/>
      <c r="H131" s="41"/>
      <c r="I131" s="41"/>
      <c r="J131" s="41"/>
      <c r="K131" s="41"/>
      <c r="L131" s="41"/>
      <c r="M131" s="41"/>
      <c r="N131" s="41"/>
      <c r="O131" s="41"/>
      <c r="P131" s="41"/>
      <c r="Q131" s="41"/>
    </row>
    <row r="132" spans="3:17" x14ac:dyDescent="0.15">
      <c r="C132" s="32"/>
      <c r="D132" s="41"/>
      <c r="E132" s="41"/>
      <c r="F132" s="41"/>
      <c r="G132" s="41"/>
      <c r="H132" s="41"/>
      <c r="I132" s="41"/>
      <c r="J132" s="41"/>
      <c r="K132" s="41"/>
      <c r="L132" s="41"/>
      <c r="M132" s="41"/>
      <c r="N132" s="41"/>
      <c r="O132" s="41"/>
      <c r="P132" s="41"/>
      <c r="Q132" s="41"/>
    </row>
    <row r="133" spans="3:17" x14ac:dyDescent="0.15">
      <c r="C133" s="32"/>
      <c r="D133" s="41"/>
      <c r="E133" s="41"/>
      <c r="F133" s="41"/>
      <c r="G133" s="41"/>
      <c r="H133" s="41"/>
      <c r="I133" s="41"/>
      <c r="J133" s="41"/>
      <c r="K133" s="41"/>
      <c r="L133" s="41"/>
      <c r="M133" s="41"/>
      <c r="N133" s="41"/>
      <c r="O133" s="41"/>
      <c r="P133" s="41"/>
      <c r="Q133" s="41"/>
    </row>
    <row r="134" spans="3:17" x14ac:dyDescent="0.15">
      <c r="C134" s="32"/>
      <c r="D134" s="41"/>
      <c r="E134" s="41"/>
      <c r="F134" s="41"/>
      <c r="G134" s="41"/>
      <c r="H134" s="41"/>
      <c r="I134" s="41"/>
      <c r="J134" s="41"/>
      <c r="K134" s="41"/>
      <c r="L134" s="41"/>
      <c r="M134" s="41"/>
      <c r="N134" s="41"/>
      <c r="O134" s="41"/>
      <c r="P134" s="41"/>
      <c r="Q134" s="41"/>
    </row>
    <row r="135" spans="3:17" x14ac:dyDescent="0.15">
      <c r="C135" s="32"/>
      <c r="D135" s="41"/>
      <c r="E135" s="41"/>
      <c r="F135" s="41"/>
      <c r="G135" s="41"/>
      <c r="H135" s="41"/>
      <c r="I135" s="41"/>
      <c r="J135" s="41"/>
      <c r="K135" s="41"/>
      <c r="L135" s="41"/>
      <c r="M135" s="41"/>
      <c r="N135" s="41"/>
      <c r="O135" s="41"/>
      <c r="P135" s="41"/>
      <c r="Q135" s="41"/>
    </row>
    <row r="136" spans="3:17" x14ac:dyDescent="0.15">
      <c r="C136" s="32"/>
      <c r="D136" s="41"/>
      <c r="E136" s="41"/>
      <c r="F136" s="41"/>
      <c r="G136" s="41"/>
      <c r="H136" s="41"/>
      <c r="I136" s="41"/>
      <c r="J136" s="41"/>
      <c r="K136" s="41"/>
      <c r="L136" s="41"/>
      <c r="M136" s="41"/>
      <c r="N136" s="41"/>
      <c r="O136" s="41"/>
      <c r="P136" s="41"/>
      <c r="Q136" s="41"/>
    </row>
    <row r="137" spans="3:17" x14ac:dyDescent="0.15">
      <c r="C137" s="32"/>
      <c r="D137" s="41"/>
      <c r="E137" s="41"/>
      <c r="F137" s="41"/>
      <c r="G137" s="41"/>
      <c r="H137" s="41"/>
      <c r="I137" s="41"/>
      <c r="J137" s="41"/>
      <c r="K137" s="41"/>
      <c r="L137" s="41"/>
      <c r="M137" s="41"/>
      <c r="N137" s="41"/>
      <c r="O137" s="41"/>
      <c r="P137" s="41"/>
      <c r="Q137" s="41"/>
    </row>
    <row r="138" spans="3:17" x14ac:dyDescent="0.15">
      <c r="C138" s="32"/>
      <c r="D138" s="41"/>
      <c r="E138" s="41"/>
      <c r="F138" s="41"/>
      <c r="G138" s="41"/>
      <c r="H138" s="41"/>
      <c r="I138" s="41"/>
      <c r="J138" s="41"/>
      <c r="K138" s="41"/>
      <c r="L138" s="41"/>
      <c r="M138" s="41"/>
      <c r="N138" s="41"/>
      <c r="O138" s="41"/>
      <c r="P138" s="41"/>
      <c r="Q138" s="41"/>
    </row>
    <row r="139" spans="3:17" x14ac:dyDescent="0.15">
      <c r="C139" s="32"/>
      <c r="D139" s="41"/>
      <c r="E139" s="41"/>
      <c r="F139" s="41"/>
      <c r="G139" s="41"/>
      <c r="H139" s="41"/>
      <c r="I139" s="41"/>
      <c r="J139" s="41"/>
      <c r="K139" s="41"/>
      <c r="L139" s="41"/>
      <c r="M139" s="41"/>
      <c r="N139" s="41"/>
      <c r="O139" s="41"/>
      <c r="P139" s="41"/>
      <c r="Q139" s="41"/>
    </row>
    <row r="140" spans="3:17" x14ac:dyDescent="0.15">
      <c r="C140" s="32"/>
      <c r="D140" s="41"/>
      <c r="E140" s="41"/>
      <c r="F140" s="41"/>
      <c r="G140" s="41"/>
      <c r="H140" s="41"/>
      <c r="I140" s="41"/>
      <c r="J140" s="41"/>
      <c r="K140" s="41"/>
      <c r="L140" s="41"/>
      <c r="M140" s="41"/>
      <c r="N140" s="41"/>
      <c r="O140" s="41"/>
      <c r="P140" s="41"/>
      <c r="Q140" s="41"/>
    </row>
    <row r="141" spans="3:17" x14ac:dyDescent="0.15">
      <c r="C141" s="32"/>
      <c r="D141" s="41"/>
      <c r="E141" s="41"/>
      <c r="F141" s="41"/>
      <c r="G141" s="41"/>
      <c r="H141" s="41"/>
      <c r="I141" s="41"/>
      <c r="J141" s="41"/>
      <c r="K141" s="41"/>
      <c r="L141" s="41"/>
      <c r="M141" s="41"/>
      <c r="N141" s="41"/>
      <c r="O141" s="41"/>
      <c r="P141" s="41"/>
      <c r="Q141" s="41"/>
    </row>
    <row r="142" spans="3:17" x14ac:dyDescent="0.15">
      <c r="C142" s="32"/>
      <c r="D142" s="41"/>
      <c r="E142" s="41"/>
      <c r="F142" s="41"/>
      <c r="G142" s="41"/>
      <c r="H142" s="41"/>
      <c r="I142" s="41"/>
      <c r="J142" s="41"/>
      <c r="K142" s="41"/>
      <c r="L142" s="41"/>
      <c r="M142" s="41"/>
      <c r="N142" s="41"/>
      <c r="O142" s="41"/>
      <c r="P142" s="41"/>
      <c r="Q142" s="41"/>
    </row>
    <row r="143" spans="3:17" x14ac:dyDescent="0.15">
      <c r="C143" s="32"/>
    </row>
    <row r="144" spans="3:17" x14ac:dyDescent="0.15">
      <c r="C144" s="32"/>
    </row>
    <row r="145" spans="3:3" x14ac:dyDescent="0.15">
      <c r="C145" s="32"/>
    </row>
    <row r="146" spans="3:3" x14ac:dyDescent="0.15">
      <c r="C146" s="32"/>
    </row>
    <row r="147" spans="3:3" x14ac:dyDescent="0.15">
      <c r="C147" s="32"/>
    </row>
    <row r="148" spans="3:3" x14ac:dyDescent="0.15">
      <c r="C148" s="32"/>
    </row>
  </sheetData>
  <sheetProtection formatCells="0" formatColumns="0" formatRows="0"/>
  <mergeCells count="2">
    <mergeCell ref="D3:H4"/>
    <mergeCell ref="I3:Q4"/>
  </mergeCells>
  <phoneticPr fontId="7" type="noConversion"/>
  <conditionalFormatting sqref="A6:Q101">
    <cfRule type="expression" dxfId="3" priority="3">
      <formula>$N6&lt;20</formula>
    </cfRule>
    <cfRule type="expression" dxfId="2" priority="4">
      <formula>$N6&lt;30</formula>
    </cfRule>
  </conditionalFormatting>
  <pageMargins left="0.5" right="0.5" top="1" bottom="1" header="0.5" footer="0.3"/>
  <pageSetup scale="53" firstPageNumber="31" fitToHeight="2" orientation="landscape" useFirstPageNumber="1" horizontalDpi="4294967292" verticalDpi="4294967292"/>
  <headerFooter>
    <oddHeader>&amp;L&amp;"Verdana,Italic"&amp;8&amp;K003366MultiFlow Report&amp;R&amp;"Verdana,Italic"&amp;8&amp;K003366Litron Laboratories</oddHeader>
    <oddFooter>&amp;C&amp;"Verdana Italic,Italic"&amp;8&amp;K022452Page &amp;P of 42
&amp;A</oddFooter>
  </headerFooter>
  <extLst>
    <ext xmlns:x14="http://schemas.microsoft.com/office/spreadsheetml/2009/9/main" uri="{78C0D931-6437-407d-A8EE-F0AAD7539E65}">
      <x14:conditionalFormattings>
        <x14:conditionalFormatting xmlns:xm="http://schemas.microsoft.com/office/excel/2006/main">
          <x14:cfRule type="expression" priority="1" id="{71DF1283-0BF2-8F41-97ED-15B27142D53A}">
            <xm:f>OR(ISNUMBER(FIND("not plated",'5 - 24 Hr Calc Data'!$U12)),ISNUMBER(FIND("not analyzed",'5 - 24 Hr Calc Data'!$U12)))</xm:f>
            <x14:dxf>
              <font>
                <b/>
                <i val="0"/>
                <color theme="0"/>
              </font>
              <fill>
                <patternFill>
                  <bgColor rgb="FF808080"/>
                </patternFill>
              </fill>
            </x14:dxf>
          </x14:cfRule>
          <xm:sqref>A6:Q101</xm:sqref>
        </x14:conditionalFormatting>
        <x14:conditionalFormatting xmlns:xm="http://schemas.microsoft.com/office/excel/2006/main">
          <x14:cfRule type="expression" priority="2" id="{69219549-001A-1F41-BDA1-646B1596E5E8}">
            <xm:f>'5 - 24 Hr Calc Data'!$U12&lt;&gt;""</xm:f>
            <x14:dxf>
              <font>
                <b/>
                <i val="0"/>
                <color theme="0"/>
              </font>
              <fill>
                <patternFill>
                  <bgColor rgb="FFB10102"/>
                </patternFill>
              </fill>
            </x14:dxf>
          </x14:cfRule>
          <xm:sqref>A6:Q101</xm:sqref>
        </x14:conditionalFormatting>
      </x14:conditionalFormattings>
    </ex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11</vt:i4>
      </vt:variant>
    </vt:vector>
  </HeadingPairs>
  <TitlesOfParts>
    <vt:vector size="17" baseType="lpstr">
      <vt:lpstr>1 - Quality Control</vt:lpstr>
      <vt:lpstr>2 - 4 Hr Raw Data</vt:lpstr>
      <vt:lpstr>3 - 24 Hr Raw Data</vt:lpstr>
      <vt:lpstr>4 - 4 Hr Calc Data</vt:lpstr>
      <vt:lpstr>5 - 24 Hr Calc Data</vt:lpstr>
      <vt:lpstr>6 - Summary</vt:lpstr>
      <vt:lpstr>'1 - Quality Control'!Print_Area</vt:lpstr>
      <vt:lpstr>'2 - 4 Hr Raw Data'!Print_Area</vt:lpstr>
      <vt:lpstr>'3 - 24 Hr Raw Data'!Print_Area</vt:lpstr>
      <vt:lpstr>'4 - 4 Hr Calc Data'!Print_Area</vt:lpstr>
      <vt:lpstr>'5 - 24 Hr Calc Data'!Print_Area</vt:lpstr>
      <vt:lpstr>'6 - Summary'!Print_Area</vt:lpstr>
      <vt:lpstr>'2 - 4 Hr Raw Data'!Print_Titles</vt:lpstr>
      <vt:lpstr>'3 - 24 Hr Raw Data'!Print_Titles</vt:lpstr>
      <vt:lpstr>'4 - 4 Hr Calc Data'!Print_Titles</vt:lpstr>
      <vt:lpstr>'5 - 24 Hr Calc Data'!Print_Titles</vt:lpstr>
      <vt:lpstr>'6 - Summary'!Print_Titles</vt:lpstr>
    </vt:vector>
  </TitlesOfParts>
  <Company>Litron Laboratories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Derek Bernacki</dc:creator>
  <cp:lastModifiedBy>Microsoft Office User</cp:lastModifiedBy>
  <cp:lastPrinted>2018-06-19T14:16:13Z</cp:lastPrinted>
  <dcterms:created xsi:type="dcterms:W3CDTF">2015-07-24T15:23:48Z</dcterms:created>
  <dcterms:modified xsi:type="dcterms:W3CDTF">2022-09-07T19:08:24Z</dcterms:modified>
</cp:coreProperties>
</file>